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620"/>
  </bookViews>
  <sheets>
    <sheet name="Planilha1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48" i="1" l="1"/>
  <c r="F536" i="1"/>
  <c r="F524" i="1"/>
  <c r="F469" i="1"/>
  <c r="F456" i="1"/>
  <c r="F405" i="1"/>
  <c r="F387" i="1"/>
  <c r="F361" i="1"/>
  <c r="F345" i="1"/>
  <c r="F332" i="1"/>
  <c r="F320" i="1"/>
  <c r="F305" i="1"/>
  <c r="F293" i="1"/>
  <c r="F266" i="1"/>
  <c r="F240" i="1"/>
  <c r="F227" i="1"/>
  <c r="F207" i="1"/>
  <c r="F165" i="1"/>
  <c r="F152" i="1"/>
  <c r="F138" i="1"/>
  <c r="F123" i="1"/>
  <c r="F108" i="1"/>
  <c r="F95" i="1"/>
  <c r="F80" i="1"/>
  <c r="F66" i="1"/>
  <c r="F54" i="1"/>
  <c r="F39" i="1"/>
  <c r="F27" i="1"/>
  <c r="F15" i="1"/>
  <c r="E9" i="1"/>
  <c r="E75" i="1"/>
  <c r="E117" i="1"/>
  <c r="E133" i="1"/>
  <c r="E147" i="1"/>
  <c r="E160" i="1"/>
  <c r="E202" i="1"/>
  <c r="E222" i="1"/>
  <c r="E261" i="1"/>
  <c r="E288" i="1"/>
  <c r="E340" i="1"/>
  <c r="E355" i="1"/>
  <c r="E382" i="1"/>
  <c r="E400" i="1"/>
  <c r="E464" i="1"/>
  <c r="E531" i="1"/>
  <c r="E543" i="1"/>
  <c r="F543" i="1"/>
  <c r="F544" i="1"/>
  <c r="E540" i="1"/>
  <c r="F540" i="1"/>
  <c r="F541" i="1"/>
  <c r="J548" i="1"/>
  <c r="J542" i="1"/>
  <c r="F531" i="1"/>
  <c r="F532" i="1"/>
  <c r="E528" i="1"/>
  <c r="F528" i="1"/>
  <c r="F529" i="1"/>
  <c r="J536" i="1"/>
  <c r="J528" i="1"/>
  <c r="F522" i="1"/>
  <c r="F523" i="1"/>
  <c r="F518" i="1"/>
  <c r="F519" i="1"/>
  <c r="F520" i="1"/>
  <c r="F515" i="1"/>
  <c r="F516" i="1"/>
  <c r="J524" i="1"/>
  <c r="J519" i="1"/>
  <c r="J518" i="1"/>
  <c r="J515" i="1"/>
  <c r="F506" i="1"/>
  <c r="F507" i="1"/>
  <c r="E506" i="1"/>
  <c r="E34" i="1"/>
  <c r="E235" i="1"/>
  <c r="E259" i="1"/>
  <c r="E286" i="1"/>
  <c r="E300" i="1"/>
  <c r="E315" i="1"/>
  <c r="E479" i="1"/>
  <c r="E491" i="1"/>
  <c r="F491" i="1"/>
  <c r="F492" i="1"/>
  <c r="F479" i="1"/>
  <c r="F480" i="1"/>
  <c r="E118" i="1"/>
  <c r="E146" i="1"/>
  <c r="E221" i="1"/>
  <c r="E260" i="1"/>
  <c r="E287" i="1"/>
  <c r="E399" i="1"/>
  <c r="E463" i="1"/>
  <c r="F463" i="1"/>
  <c r="F464" i="1"/>
  <c r="F465" i="1"/>
  <c r="E460" i="1"/>
  <c r="F460" i="1"/>
  <c r="F461" i="1"/>
  <c r="J468" i="1"/>
  <c r="J460" i="1"/>
  <c r="E356" i="1"/>
  <c r="E381" i="1"/>
  <c r="E451" i="1"/>
  <c r="F451" i="1"/>
  <c r="F452" i="1"/>
  <c r="E448" i="1"/>
  <c r="F448" i="1"/>
  <c r="F449" i="1"/>
  <c r="J455" i="1"/>
  <c r="J448" i="1"/>
  <c r="E442" i="1"/>
  <c r="F442" i="1"/>
  <c r="F443" i="1"/>
  <c r="F428" i="1"/>
  <c r="F427" i="1"/>
  <c r="E427" i="1"/>
  <c r="F416" i="1"/>
  <c r="F415" i="1"/>
  <c r="E415" i="1"/>
  <c r="F399" i="1"/>
  <c r="F400" i="1"/>
  <c r="F401" i="1"/>
  <c r="F394" i="1"/>
  <c r="F395" i="1"/>
  <c r="E396" i="1"/>
  <c r="F396" i="1"/>
  <c r="F397" i="1"/>
  <c r="J405" i="1"/>
  <c r="J396" i="1"/>
  <c r="F385" i="1"/>
  <c r="F386" i="1"/>
  <c r="F381" i="1"/>
  <c r="F382" i="1"/>
  <c r="F383" i="1"/>
  <c r="F377" i="1"/>
  <c r="F378" i="1"/>
  <c r="F379" i="1"/>
  <c r="J386" i="1"/>
  <c r="J378" i="1"/>
  <c r="F355" i="1"/>
  <c r="F356" i="1"/>
  <c r="F357" i="1"/>
  <c r="F339" i="1"/>
  <c r="F340" i="1"/>
  <c r="F341" i="1"/>
  <c r="F336" i="1"/>
  <c r="F337" i="1"/>
  <c r="J345" i="1"/>
  <c r="J339" i="1"/>
  <c r="J336" i="1"/>
  <c r="E327" i="1"/>
  <c r="F327" i="1"/>
  <c r="F328" i="1"/>
  <c r="E324" i="1"/>
  <c r="F324" i="1"/>
  <c r="F325" i="1"/>
  <c r="J331" i="1"/>
  <c r="J326" i="1"/>
  <c r="F315" i="1"/>
  <c r="F316" i="1"/>
  <c r="E312" i="1"/>
  <c r="F312" i="1"/>
  <c r="F313" i="1"/>
  <c r="J320" i="1"/>
  <c r="J312" i="1"/>
  <c r="F300" i="1"/>
  <c r="F301" i="1"/>
  <c r="E297" i="1"/>
  <c r="F297" i="1"/>
  <c r="F298" i="1"/>
  <c r="J305" i="1"/>
  <c r="J298" i="1"/>
  <c r="E247" i="1"/>
  <c r="E273" i="1"/>
  <c r="F273" i="1"/>
  <c r="F274" i="1"/>
  <c r="E249" i="1"/>
  <c r="E275" i="1"/>
  <c r="F275" i="1"/>
  <c r="F276" i="1"/>
  <c r="F277" i="1"/>
  <c r="F278" i="1"/>
  <c r="F279" i="1"/>
  <c r="F280" i="1"/>
  <c r="F281" i="1"/>
  <c r="F282" i="1"/>
  <c r="E283" i="1"/>
  <c r="F283" i="1"/>
  <c r="F284" i="1"/>
  <c r="F286" i="1"/>
  <c r="F287" i="1"/>
  <c r="F288" i="1"/>
  <c r="F289" i="1"/>
  <c r="J293" i="1"/>
  <c r="J290" i="1"/>
  <c r="K290" i="1"/>
  <c r="F259" i="1"/>
  <c r="F260" i="1"/>
  <c r="F261" i="1"/>
  <c r="F262" i="1"/>
  <c r="F247" i="1"/>
  <c r="F248" i="1"/>
  <c r="F249" i="1"/>
  <c r="F250" i="1"/>
  <c r="F251" i="1"/>
  <c r="F252" i="1"/>
  <c r="F253" i="1"/>
  <c r="F254" i="1"/>
  <c r="F255" i="1"/>
  <c r="F256" i="1"/>
  <c r="F257" i="1"/>
  <c r="K266" i="1"/>
  <c r="F235" i="1"/>
  <c r="F236" i="1"/>
  <c r="F231" i="1"/>
  <c r="F232" i="1"/>
  <c r="F233" i="1"/>
  <c r="J239" i="1"/>
  <c r="F221" i="1"/>
  <c r="F222" i="1"/>
  <c r="F223" i="1"/>
  <c r="F214" i="1"/>
  <c r="F215" i="1"/>
  <c r="F216" i="1"/>
  <c r="F217" i="1"/>
  <c r="F218" i="1"/>
  <c r="F219" i="1"/>
  <c r="J227" i="1"/>
  <c r="F201" i="1"/>
  <c r="F202" i="1"/>
  <c r="F203" i="1"/>
  <c r="F196" i="1"/>
  <c r="F197" i="1"/>
  <c r="F198" i="1"/>
  <c r="F199" i="1"/>
  <c r="J206" i="1"/>
  <c r="J201" i="1"/>
  <c r="E159" i="1"/>
  <c r="F159" i="1"/>
  <c r="F160" i="1"/>
  <c r="F161" i="1"/>
  <c r="F156" i="1"/>
  <c r="F157" i="1"/>
  <c r="J164" i="1"/>
  <c r="E156" i="1"/>
  <c r="F146" i="1"/>
  <c r="F147" i="1"/>
  <c r="F148" i="1"/>
  <c r="F142" i="1"/>
  <c r="F143" i="1"/>
  <c r="F144" i="1"/>
  <c r="J152" i="1"/>
  <c r="F133" i="1"/>
  <c r="F134" i="1"/>
  <c r="F130" i="1"/>
  <c r="F131" i="1"/>
  <c r="J138" i="1"/>
  <c r="F117" i="1"/>
  <c r="F118" i="1"/>
  <c r="F119" i="1"/>
  <c r="F112" i="1"/>
  <c r="F114" i="1"/>
  <c r="F115" i="1"/>
  <c r="J122" i="1"/>
  <c r="J114" i="1"/>
  <c r="E113" i="1"/>
  <c r="F105" i="1"/>
  <c r="E105" i="1"/>
  <c r="F94" i="1"/>
  <c r="E93" i="1"/>
  <c r="F74" i="1"/>
  <c r="F75" i="1"/>
  <c r="F76" i="1"/>
  <c r="F70" i="1"/>
  <c r="F71" i="1"/>
  <c r="F72" i="1"/>
  <c r="J80" i="1"/>
  <c r="J74" i="1"/>
  <c r="F58" i="1"/>
  <c r="F59" i="1"/>
  <c r="J65" i="1"/>
  <c r="F61" i="1"/>
  <c r="E61" i="1"/>
  <c r="J59" i="1"/>
  <c r="E49" i="1"/>
  <c r="F49" i="1"/>
  <c r="F50" i="1"/>
  <c r="F46" i="1"/>
  <c r="F47" i="1"/>
  <c r="J54" i="1"/>
  <c r="J48" i="1"/>
  <c r="F34" i="1"/>
  <c r="F35" i="1"/>
  <c r="F31" i="1"/>
  <c r="F32" i="1"/>
  <c r="E10" i="1"/>
  <c r="E22" i="1"/>
  <c r="F22" i="1"/>
  <c r="F23" i="1"/>
  <c r="F11" i="1"/>
  <c r="K9" i="1"/>
  <c r="F173" i="1"/>
  <c r="F172" i="1"/>
  <c r="E172" i="1"/>
  <c r="F184" i="1"/>
  <c r="F185" i="1"/>
  <c r="F372" i="1"/>
  <c r="F371" i="1"/>
  <c r="E371" i="1"/>
</calcChain>
</file>

<file path=xl/sharedStrings.xml><?xml version="1.0" encoding="utf-8"?>
<sst xmlns="http://schemas.openxmlformats.org/spreadsheetml/2006/main" count="1252" uniqueCount="185">
  <si>
    <r>
      <rPr>
        <sz val="10"/>
        <rFont val="Times New Roman"/>
        <family val="1"/>
      </rPr>
      <t xml:space="preserve">                                        </t>
    </r>
    <r>
      <rPr>
        <b/>
        <sz val="8.5"/>
        <rFont val="Century Gothic"/>
        <family val="2"/>
      </rPr>
      <t>Composição</t>
    </r>
    <r>
      <rPr>
        <sz val="8.5"/>
        <rFont val="Times New Roman"/>
        <family val="1"/>
      </rPr>
      <t xml:space="preserve"> </t>
    </r>
    <r>
      <rPr>
        <b/>
        <sz val="8.5"/>
        <rFont val="Century Gothic"/>
        <family val="2"/>
      </rPr>
      <t>de</t>
    </r>
    <r>
      <rPr>
        <sz val="8.5"/>
        <rFont val="Times New Roman"/>
        <family val="1"/>
      </rPr>
      <t xml:space="preserve"> </t>
    </r>
    <r>
      <rPr>
        <b/>
        <sz val="8.5"/>
        <rFont val="Century Gothic"/>
        <family val="2"/>
      </rPr>
      <t>Custo</t>
    </r>
    <r>
      <rPr>
        <sz val="8.5"/>
        <rFont val="Times New Roman"/>
        <family val="1"/>
      </rPr>
      <t xml:space="preserve"> </t>
    </r>
    <r>
      <rPr>
        <b/>
        <sz val="8.5"/>
        <rFont val="Century Gothic"/>
        <family val="2"/>
      </rPr>
      <t>Civil</t>
    </r>
  </si>
  <si>
    <r>
      <rPr>
        <b/>
        <sz val="7.5"/>
        <rFont val="Century Gothic"/>
        <family val="2"/>
      </rPr>
      <t>OBJETO:</t>
    </r>
    <r>
      <rPr>
        <sz val="7.5"/>
        <rFont val="Times New Roman"/>
        <family val="1"/>
      </rPr>
      <t xml:space="preserve"> </t>
    </r>
    <r>
      <rPr>
        <sz val="7.5"/>
        <rFont val="Century Gothic"/>
        <family val="2"/>
      </rPr>
      <t>Contratação</t>
    </r>
    <r>
      <rPr>
        <sz val="7.5"/>
        <rFont val="Times New Roman"/>
        <family val="1"/>
      </rPr>
      <t xml:space="preserve"> </t>
    </r>
    <r>
      <rPr>
        <sz val="7.5"/>
        <rFont val="Century Gothic"/>
        <family val="2"/>
      </rPr>
      <t>de</t>
    </r>
    <r>
      <rPr>
        <sz val="7.5"/>
        <rFont val="Times New Roman"/>
        <family val="1"/>
      </rPr>
      <t xml:space="preserve"> </t>
    </r>
    <r>
      <rPr>
        <sz val="7.5"/>
        <rFont val="Century Gothic"/>
        <family val="2"/>
      </rPr>
      <t>empresa</t>
    </r>
    <r>
      <rPr>
        <sz val="7.5"/>
        <rFont val="Times New Roman"/>
        <family val="1"/>
      </rPr>
      <t xml:space="preserve"> </t>
    </r>
    <r>
      <rPr>
        <sz val="7.5"/>
        <rFont val="Century Gothic"/>
        <family val="2"/>
      </rPr>
      <t>especializada</t>
    </r>
    <r>
      <rPr>
        <sz val="7.5"/>
        <rFont val="Times New Roman"/>
        <family val="1"/>
      </rPr>
      <t xml:space="preserve"> </t>
    </r>
    <r>
      <rPr>
        <sz val="7.5"/>
        <rFont val="Century Gothic"/>
        <family val="2"/>
      </rPr>
      <t>para</t>
    </r>
    <r>
      <rPr>
        <sz val="7.5"/>
        <rFont val="Times New Roman"/>
        <family val="1"/>
      </rPr>
      <t xml:space="preserve"> </t>
    </r>
    <r>
      <rPr>
        <sz val="7.5"/>
        <rFont val="Century Gothic"/>
        <family val="2"/>
      </rPr>
      <t>a</t>
    </r>
    <r>
      <rPr>
        <sz val="7.5"/>
        <rFont val="Times New Roman"/>
        <family val="1"/>
      </rPr>
      <t xml:space="preserve"> </t>
    </r>
    <r>
      <rPr>
        <sz val="7.5"/>
        <rFont val="Century Gothic"/>
        <family val="2"/>
      </rPr>
      <t>execução</t>
    </r>
    <r>
      <rPr>
        <sz val="7.5"/>
        <rFont val="Times New Roman"/>
        <family val="1"/>
      </rPr>
      <t xml:space="preserve"> </t>
    </r>
    <r>
      <rPr>
        <sz val="7.5"/>
        <rFont val="Century Gothic"/>
        <family val="2"/>
      </rPr>
      <t>de</t>
    </r>
    <r>
      <rPr>
        <sz val="7.5"/>
        <rFont val="Times New Roman"/>
        <family val="1"/>
      </rPr>
      <t xml:space="preserve"> </t>
    </r>
    <r>
      <rPr>
        <sz val="7.5"/>
        <rFont val="Century Gothic"/>
        <family val="2"/>
      </rPr>
      <t>serviços</t>
    </r>
    <r>
      <rPr>
        <sz val="7.5"/>
        <rFont val="Times New Roman"/>
        <family val="1"/>
      </rPr>
      <t xml:space="preserve"> </t>
    </r>
    <r>
      <rPr>
        <sz val="7.5"/>
        <rFont val="Century Gothic"/>
        <family val="2"/>
      </rPr>
      <t>diversos,</t>
    </r>
    <r>
      <rPr>
        <sz val="7.5"/>
        <rFont val="Times New Roman"/>
        <family val="1"/>
      </rPr>
      <t xml:space="preserve"> </t>
    </r>
    <r>
      <rPr>
        <sz val="7.5"/>
        <rFont val="Century Gothic"/>
        <family val="2"/>
      </rPr>
      <t>com</t>
    </r>
    <r>
      <rPr>
        <sz val="7.5"/>
        <rFont val="Times New Roman"/>
        <family val="1"/>
      </rPr>
      <t xml:space="preserve"> </t>
    </r>
    <r>
      <rPr>
        <sz val="7.5"/>
        <rFont val="Century Gothic"/>
        <family val="2"/>
      </rPr>
      <t>fornecimento</t>
    </r>
    <r>
      <rPr>
        <sz val="7.5"/>
        <rFont val="Times New Roman"/>
        <family val="1"/>
      </rPr>
      <t xml:space="preserve"> </t>
    </r>
    <r>
      <rPr>
        <sz val="7.5"/>
        <rFont val="Century Gothic"/>
        <family val="2"/>
      </rPr>
      <t>de</t>
    </r>
    <r>
      <rPr>
        <sz val="7.5"/>
        <rFont val="Times New Roman"/>
        <family val="1"/>
      </rPr>
      <t xml:space="preserve"> </t>
    </r>
    <r>
      <rPr>
        <sz val="7.5"/>
        <rFont val="Century Gothic"/>
        <family val="2"/>
      </rPr>
      <t>materiais</t>
    </r>
    <r>
      <rPr>
        <sz val="7.5"/>
        <rFont val="Times New Roman"/>
        <family val="1"/>
      </rPr>
      <t xml:space="preserve"> </t>
    </r>
    <r>
      <rPr>
        <sz val="7.5"/>
        <rFont val="Century Gothic"/>
        <family val="2"/>
      </rPr>
      <t>e</t>
    </r>
    <r>
      <rPr>
        <sz val="7.5"/>
        <rFont val="Times New Roman"/>
        <family val="1"/>
      </rPr>
      <t xml:space="preserve"> </t>
    </r>
    <r>
      <rPr>
        <sz val="7.5"/>
        <rFont val="Century Gothic"/>
        <family val="2"/>
      </rPr>
      <t>mão</t>
    </r>
    <r>
      <rPr>
        <sz val="7.5"/>
        <rFont val="Times New Roman"/>
        <family val="1"/>
      </rPr>
      <t xml:space="preserve"> </t>
    </r>
    <r>
      <rPr>
        <sz val="7.5"/>
        <rFont val="Century Gothic"/>
        <family val="2"/>
      </rPr>
      <t>de</t>
    </r>
    <r>
      <rPr>
        <sz val="7.5"/>
        <rFont val="Times New Roman"/>
        <family val="1"/>
      </rPr>
      <t xml:space="preserve"> </t>
    </r>
    <r>
      <rPr>
        <sz val="7.5"/>
        <rFont val="Century Gothic"/>
        <family val="2"/>
      </rPr>
      <t>obra,</t>
    </r>
    <r>
      <rPr>
        <sz val="7.5"/>
        <rFont val="Times New Roman"/>
        <family val="1"/>
      </rPr>
      <t xml:space="preserve"> </t>
    </r>
    <r>
      <rPr>
        <sz val="7.5"/>
        <rFont val="Century Gothic"/>
        <family val="2"/>
      </rPr>
      <t>em</t>
    </r>
    <r>
      <rPr>
        <sz val="7.5"/>
        <rFont val="Times New Roman"/>
        <family val="1"/>
      </rPr>
      <t xml:space="preserve"> </t>
    </r>
    <r>
      <rPr>
        <sz val="7.5"/>
        <rFont val="Century Gothic"/>
        <family val="2"/>
      </rPr>
      <t>edificações</t>
    </r>
    <r>
      <rPr>
        <sz val="7.5"/>
        <rFont val="Times New Roman"/>
        <family val="1"/>
      </rPr>
      <t xml:space="preserve"> </t>
    </r>
    <r>
      <rPr>
        <sz val="7.5"/>
        <rFont val="Century Gothic"/>
        <family val="2"/>
      </rPr>
      <t>ocupadas</t>
    </r>
    <r>
      <rPr>
        <sz val="7.5"/>
        <rFont val="Times New Roman"/>
        <family val="1"/>
      </rPr>
      <t xml:space="preserve"> </t>
    </r>
    <r>
      <rPr>
        <sz val="7.5"/>
        <rFont val="Century Gothic"/>
        <family val="2"/>
      </rPr>
      <t>pelo</t>
    </r>
    <r>
      <rPr>
        <sz val="7.5"/>
        <rFont val="Times New Roman"/>
        <family val="1"/>
      </rPr>
      <t xml:space="preserve"> </t>
    </r>
    <r>
      <rPr>
        <sz val="7.5"/>
        <rFont val="Century Gothic"/>
        <family val="2"/>
      </rPr>
      <t>Ministério</t>
    </r>
    <r>
      <rPr>
        <sz val="7.5"/>
        <rFont val="Times New Roman"/>
        <family val="1"/>
      </rPr>
      <t xml:space="preserve"> </t>
    </r>
    <r>
      <rPr>
        <sz val="7.5"/>
        <rFont val="Century Gothic"/>
        <family val="2"/>
      </rPr>
      <t>Público,</t>
    </r>
    <r>
      <rPr>
        <sz val="7.5"/>
        <rFont val="Times New Roman"/>
        <family val="1"/>
      </rPr>
      <t xml:space="preserve"> </t>
    </r>
    <r>
      <rPr>
        <sz val="7.5"/>
        <rFont val="Century Gothic"/>
        <family val="2"/>
      </rPr>
      <t>nas</t>
    </r>
    <r>
      <rPr>
        <sz val="7.5"/>
        <rFont val="Times New Roman"/>
        <family val="1"/>
      </rPr>
      <t xml:space="preserve"> </t>
    </r>
    <r>
      <rPr>
        <sz val="7.5"/>
        <rFont val="Century Gothic"/>
        <family val="2"/>
      </rPr>
      <t>regiões</t>
    </r>
    <r>
      <rPr>
        <sz val="7.5"/>
        <rFont val="Times New Roman"/>
        <family val="1"/>
      </rPr>
      <t xml:space="preserve"> </t>
    </r>
    <r>
      <rPr>
        <sz val="7.5"/>
        <rFont val="Century Gothic"/>
        <family val="2"/>
      </rPr>
      <t>Norte,</t>
    </r>
    <r>
      <rPr>
        <sz val="7.5"/>
        <rFont val="Times New Roman"/>
        <family val="1"/>
      </rPr>
      <t xml:space="preserve"> </t>
    </r>
    <r>
      <rPr>
        <sz val="7.5"/>
        <rFont val="Century Gothic"/>
        <family val="2"/>
      </rPr>
      <t>Jequitinhonha</t>
    </r>
    <r>
      <rPr>
        <sz val="7.5"/>
        <rFont val="Times New Roman"/>
        <family val="1"/>
      </rPr>
      <t xml:space="preserve"> </t>
    </r>
    <r>
      <rPr>
        <sz val="7.5"/>
        <rFont val="Century Gothic"/>
        <family val="2"/>
      </rPr>
      <t>e</t>
    </r>
    <r>
      <rPr>
        <sz val="7.5"/>
        <rFont val="Times New Roman"/>
        <family val="1"/>
      </rPr>
      <t xml:space="preserve"> </t>
    </r>
    <r>
      <rPr>
        <sz val="7.5"/>
        <rFont val="Century Gothic"/>
        <family val="2"/>
      </rPr>
      <t>Mucuri</t>
    </r>
    <r>
      <rPr>
        <sz val="7.5"/>
        <rFont val="Times New Roman"/>
        <family val="1"/>
      </rPr>
      <t xml:space="preserve"> </t>
    </r>
    <r>
      <rPr>
        <sz val="7.5"/>
        <rFont val="Century Gothic"/>
        <family val="2"/>
      </rPr>
      <t>e</t>
    </r>
    <r>
      <rPr>
        <sz val="7.5"/>
        <rFont val="Times New Roman"/>
        <family val="1"/>
      </rPr>
      <t xml:space="preserve"> </t>
    </r>
    <r>
      <rPr>
        <sz val="7.5"/>
        <rFont val="Century Gothic"/>
        <family val="2"/>
      </rPr>
      <t>Leste</t>
    </r>
    <r>
      <rPr>
        <sz val="7.5"/>
        <rFont val="Times New Roman"/>
        <family val="1"/>
      </rPr>
      <t xml:space="preserve"> </t>
    </r>
    <r>
      <rPr>
        <sz val="7.5"/>
        <rFont val="Century Gothic"/>
        <family val="2"/>
      </rPr>
      <t>do</t>
    </r>
    <r>
      <rPr>
        <sz val="7.5"/>
        <rFont val="Times New Roman"/>
        <family val="1"/>
      </rPr>
      <t xml:space="preserve"> </t>
    </r>
    <r>
      <rPr>
        <sz val="7.5"/>
        <rFont val="Century Gothic"/>
        <family val="2"/>
      </rPr>
      <t>Estado</t>
    </r>
    <r>
      <rPr>
        <sz val="7.5"/>
        <rFont val="Times New Roman"/>
        <family val="1"/>
      </rPr>
      <t xml:space="preserve"> </t>
    </r>
    <r>
      <rPr>
        <sz val="7.5"/>
        <rFont val="Century Gothic"/>
        <family val="2"/>
      </rPr>
      <t>de</t>
    </r>
    <r>
      <rPr>
        <sz val="7.5"/>
        <rFont val="Times New Roman"/>
        <family val="1"/>
      </rPr>
      <t xml:space="preserve"> </t>
    </r>
    <r>
      <rPr>
        <sz val="7.5"/>
        <rFont val="Century Gothic"/>
        <family val="2"/>
      </rPr>
      <t>Minas</t>
    </r>
    <r>
      <rPr>
        <sz val="7.5"/>
        <rFont val="Times New Roman"/>
        <family val="1"/>
      </rPr>
      <t xml:space="preserve"> </t>
    </r>
    <r>
      <rPr>
        <sz val="7.5"/>
        <rFont val="Century Gothic"/>
        <family val="2"/>
      </rPr>
      <t>Gerais</t>
    </r>
  </si>
  <si>
    <r>
      <rPr>
        <b/>
        <sz val="6"/>
        <rFont val="Century Gothic"/>
        <family val="2"/>
      </rPr>
      <t>ITEM:</t>
    </r>
    <r>
      <rPr>
        <sz val="6"/>
        <rFont val="Times New Roman"/>
        <family val="1"/>
      </rPr>
      <t xml:space="preserve">  </t>
    </r>
    <r>
      <rPr>
        <sz val="6"/>
        <rFont val="Century Gothic"/>
        <family val="2"/>
      </rPr>
      <t>2.19</t>
    </r>
  </si>
  <si>
    <r>
      <rPr>
        <b/>
        <sz val="6"/>
        <rFont val="Century Gothic"/>
        <family val="2"/>
      </rPr>
      <t>SERVIÇO</t>
    </r>
    <r>
      <rPr>
        <sz val="6"/>
        <rFont val="Century Gothic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Retirada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suporte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condicionado</t>
    </r>
  </si>
  <si>
    <r>
      <rPr>
        <b/>
        <sz val="6"/>
        <rFont val="Century Gothic"/>
        <family val="2"/>
      </rPr>
      <t>UNIDADE: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un.</t>
    </r>
  </si>
  <si>
    <r>
      <rPr>
        <b/>
        <sz val="6"/>
        <rFont val="Century Gothic"/>
        <family val="2"/>
      </rPr>
      <t>DESCRIÇÃO</t>
    </r>
    <r>
      <rPr>
        <sz val="6"/>
        <rFont val="Times New Roman"/>
        <family val="1"/>
      </rPr>
      <t xml:space="preserve"> </t>
    </r>
    <r>
      <rPr>
        <b/>
        <sz val="6"/>
        <rFont val="Century Gothic"/>
        <family val="2"/>
      </rPr>
      <t>DO</t>
    </r>
    <r>
      <rPr>
        <sz val="6"/>
        <rFont val="Times New Roman"/>
        <family val="1"/>
      </rPr>
      <t xml:space="preserve"> </t>
    </r>
    <r>
      <rPr>
        <b/>
        <sz val="6"/>
        <rFont val="Century Gothic"/>
        <family val="2"/>
      </rPr>
      <t>SERVIÇO</t>
    </r>
  </si>
  <si>
    <r>
      <rPr>
        <b/>
        <sz val="6"/>
        <rFont val="Century Gothic"/>
        <family val="2"/>
      </rPr>
      <t>UNID.</t>
    </r>
  </si>
  <si>
    <r>
      <rPr>
        <b/>
        <sz val="6"/>
        <rFont val="Century Gothic"/>
        <family val="2"/>
      </rPr>
      <t>QUANT.</t>
    </r>
  </si>
  <si>
    <r>
      <rPr>
        <b/>
        <sz val="6"/>
        <rFont val="Century Gothic"/>
        <family val="2"/>
      </rPr>
      <t>PREÇO</t>
    </r>
    <r>
      <rPr>
        <sz val="6"/>
        <rFont val="Times New Roman"/>
        <family val="1"/>
      </rPr>
      <t xml:space="preserve"> </t>
    </r>
    <r>
      <rPr>
        <b/>
        <sz val="6"/>
        <rFont val="Century Gothic"/>
        <family val="2"/>
      </rPr>
      <t>UNIT.</t>
    </r>
    <r>
      <rPr>
        <sz val="6"/>
        <rFont val="Times New Roman"/>
        <family val="1"/>
      </rPr>
      <t xml:space="preserve"> </t>
    </r>
    <r>
      <rPr>
        <b/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b/>
        <sz val="6"/>
        <rFont val="Century Gothic"/>
        <family val="2"/>
      </rPr>
      <t>CUSTO</t>
    </r>
  </si>
  <si>
    <r>
      <rPr>
        <b/>
        <sz val="6"/>
        <rFont val="Century Gothic"/>
        <family val="2"/>
      </rPr>
      <t>PREÇO</t>
    </r>
    <r>
      <rPr>
        <sz val="6"/>
        <rFont val="Times New Roman"/>
        <family val="1"/>
      </rPr>
      <t xml:space="preserve"> </t>
    </r>
    <r>
      <rPr>
        <b/>
        <sz val="6"/>
        <rFont val="Century Gothic"/>
        <family val="2"/>
      </rPr>
      <t>TOTAL</t>
    </r>
    <r>
      <rPr>
        <sz val="6"/>
        <rFont val="Times New Roman"/>
        <family val="1"/>
      </rPr>
      <t xml:space="preserve"> </t>
    </r>
    <r>
      <rPr>
        <b/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b/>
        <sz val="6"/>
        <rFont val="Century Gothic"/>
        <family val="2"/>
      </rPr>
      <t>CUSTO</t>
    </r>
  </si>
  <si>
    <r>
      <rPr>
        <b/>
        <sz val="6"/>
        <rFont val="Century Gothic"/>
        <family val="2"/>
      </rPr>
      <t>TABELA</t>
    </r>
    <r>
      <rPr>
        <sz val="6"/>
        <rFont val="Times New Roman"/>
        <family val="1"/>
      </rPr>
      <t xml:space="preserve"> </t>
    </r>
    <r>
      <rPr>
        <b/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b/>
        <sz val="6"/>
        <rFont val="Century Gothic"/>
        <family val="2"/>
      </rPr>
      <t>REFERÊNCIA</t>
    </r>
    <r>
      <rPr>
        <sz val="6"/>
        <rFont val="Times New Roman"/>
        <family val="1"/>
      </rPr>
      <t xml:space="preserve"> 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b/>
        <sz val="6"/>
        <rFont val="Century Gothic"/>
        <family val="2"/>
      </rPr>
      <t>COTAÇÕES</t>
    </r>
  </si>
  <si>
    <r>
      <rPr>
        <b/>
        <sz val="6"/>
        <rFont val="Century Gothic"/>
        <family val="2"/>
      </rPr>
      <t>CÓDIGO</t>
    </r>
    <r>
      <rPr>
        <sz val="6"/>
        <rFont val="Times New Roman"/>
        <family val="1"/>
      </rPr>
      <t xml:space="preserve"> </t>
    </r>
    <r>
      <rPr>
        <b/>
        <sz val="6"/>
        <rFont val="Century Gothic"/>
        <family val="2"/>
      </rPr>
      <t>DA</t>
    </r>
    <r>
      <rPr>
        <sz val="6"/>
        <rFont val="Times New Roman"/>
        <family val="1"/>
      </rPr>
      <t xml:space="preserve"> </t>
    </r>
    <r>
      <rPr>
        <b/>
        <sz val="6"/>
        <rFont val="Century Gothic"/>
        <family val="2"/>
      </rPr>
      <t>TABELA</t>
    </r>
    <r>
      <rPr>
        <sz val="6"/>
        <rFont val="Times New Roman"/>
        <family val="1"/>
      </rPr>
      <t xml:space="preserve"> </t>
    </r>
    <r>
      <rPr>
        <b/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b/>
        <sz val="6"/>
        <rFont val="Century Gothic"/>
        <family val="2"/>
      </rPr>
      <t xml:space="preserve">REFERÊNCIA
</t>
    </r>
    <r>
      <rPr>
        <sz val="6"/>
        <rFont val="Century Gothic"/>
        <family val="2"/>
      </rPr>
      <t xml:space="preserve">ou
</t>
    </r>
    <r>
      <rPr>
        <b/>
        <sz val="6"/>
        <rFont val="Century Gothic"/>
        <family val="2"/>
      </rPr>
      <t>COTAÇÕES</t>
    </r>
  </si>
  <si>
    <r>
      <rPr>
        <b/>
        <sz val="6"/>
        <rFont val="Century Gothic"/>
        <family val="2"/>
      </rPr>
      <t>DATA</t>
    </r>
    <r>
      <rPr>
        <sz val="6"/>
        <rFont val="Times New Roman"/>
        <family val="1"/>
      </rPr>
      <t xml:space="preserve">  </t>
    </r>
    <r>
      <rPr>
        <b/>
        <sz val="6"/>
        <rFont val="Century Gothic"/>
        <family val="2"/>
      </rPr>
      <t>BASE-</t>
    </r>
    <r>
      <rPr>
        <sz val="6"/>
        <rFont val="Times New Roman"/>
        <family val="1"/>
      </rPr>
      <t xml:space="preserve"> </t>
    </r>
    <r>
      <rPr>
        <b/>
        <sz val="6"/>
        <rFont val="Century Gothic"/>
        <family val="2"/>
      </rPr>
      <t>TABELA</t>
    </r>
    <r>
      <rPr>
        <sz val="6"/>
        <rFont val="Times New Roman"/>
        <family val="1"/>
      </rPr>
      <t xml:space="preserve"> </t>
    </r>
    <r>
      <rPr>
        <b/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b/>
        <sz val="6"/>
        <rFont val="Century Gothic"/>
        <family val="2"/>
      </rPr>
      <t>REF</t>
    </r>
    <r>
      <rPr>
        <sz val="6"/>
        <rFont val="Century Gothic"/>
        <family val="2"/>
      </rPr>
      <t xml:space="preserve">.
</t>
    </r>
    <r>
      <rPr>
        <sz val="6"/>
        <rFont val="Century Gothic"/>
        <family val="2"/>
      </rPr>
      <t xml:space="preserve">ou
</t>
    </r>
    <r>
      <rPr>
        <b/>
        <sz val="6"/>
        <rFont val="Century Gothic"/>
        <family val="2"/>
      </rPr>
      <t>COTAÇÕES</t>
    </r>
  </si>
  <si>
    <r>
      <rPr>
        <b/>
        <sz val="6"/>
        <rFont val="Century Gothic"/>
        <family val="2"/>
      </rPr>
      <t>MATERIAIS</t>
    </r>
    <r>
      <rPr>
        <sz val="6"/>
        <rFont val="Times New Roman"/>
        <family val="1"/>
      </rPr>
      <t xml:space="preserve"> </t>
    </r>
    <r>
      <rPr>
        <b/>
        <sz val="6"/>
        <rFont val="Century Gothic"/>
        <family val="2"/>
      </rPr>
      <t>(SEM</t>
    </r>
    <r>
      <rPr>
        <sz val="6"/>
        <rFont val="Times New Roman"/>
        <family val="1"/>
      </rPr>
      <t xml:space="preserve"> </t>
    </r>
    <r>
      <rPr>
        <b/>
        <sz val="6"/>
        <rFont val="Century Gothic"/>
        <family val="2"/>
      </rPr>
      <t>BDI)</t>
    </r>
  </si>
  <si>
    <r>
      <rPr>
        <sz val="6"/>
        <rFont val="Century Gothic"/>
        <family val="2"/>
      </rPr>
      <t>-</t>
    </r>
  </si>
  <si>
    <r>
      <rPr>
        <sz val="6"/>
        <rFont val="Century Gothic"/>
        <family val="2"/>
      </rPr>
      <t>SUB-TOTAL</t>
    </r>
  </si>
  <si>
    <r>
      <rPr>
        <b/>
        <sz val="6"/>
        <rFont val="Century Gothic"/>
        <family val="2"/>
      </rPr>
      <t>MÃO-DE-OBRA</t>
    </r>
    <r>
      <rPr>
        <sz val="6"/>
        <rFont val="Times New Roman"/>
        <family val="1"/>
      </rPr>
      <t xml:space="preserve"> </t>
    </r>
    <r>
      <rPr>
        <b/>
        <sz val="6"/>
        <rFont val="Century Gothic"/>
        <family val="2"/>
      </rPr>
      <t>(SEM</t>
    </r>
    <r>
      <rPr>
        <sz val="6"/>
        <rFont val="Times New Roman"/>
        <family val="1"/>
      </rPr>
      <t xml:space="preserve"> </t>
    </r>
    <r>
      <rPr>
        <b/>
        <sz val="6"/>
        <rFont val="Century Gothic"/>
        <family val="2"/>
      </rPr>
      <t>BDI)</t>
    </r>
  </si>
  <si>
    <r>
      <rPr>
        <sz val="6"/>
        <rFont val="Century Gothic"/>
        <family val="2"/>
      </rPr>
      <t>Servente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encargos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complementares</t>
    </r>
  </si>
  <si>
    <r>
      <rPr>
        <sz val="6"/>
        <rFont val="Century Gothic"/>
        <family val="2"/>
      </rPr>
      <t>h</t>
    </r>
  </si>
  <si>
    <r>
      <rPr>
        <sz val="6"/>
        <rFont val="Century Gothic"/>
        <family val="2"/>
      </rPr>
      <t>SINAPI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comp</t>
    </r>
  </si>
  <si>
    <r>
      <rPr>
        <sz val="6"/>
        <rFont val="Century Gothic"/>
        <family val="2"/>
      </rPr>
      <t>mar/19</t>
    </r>
  </si>
  <si>
    <r>
      <rPr>
        <sz val="6"/>
        <rFont val="Century Gothic"/>
        <family val="2"/>
      </rPr>
      <t>Serralheiro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encargos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complementares</t>
    </r>
  </si>
  <si>
    <r>
      <rPr>
        <b/>
        <sz val="6"/>
        <rFont val="Century Gothic"/>
        <family val="2"/>
      </rPr>
      <t>OUTROS</t>
    </r>
    <r>
      <rPr>
        <sz val="6"/>
        <rFont val="Times New Roman"/>
        <family val="1"/>
      </rPr>
      <t xml:space="preserve"> </t>
    </r>
    <r>
      <rPr>
        <b/>
        <sz val="6"/>
        <rFont val="Century Gothic"/>
        <family val="2"/>
      </rPr>
      <t>-</t>
    </r>
    <r>
      <rPr>
        <sz val="6"/>
        <rFont val="Times New Roman"/>
        <family val="1"/>
      </rPr>
      <t xml:space="preserve"> </t>
    </r>
    <r>
      <rPr>
        <b/>
        <sz val="6"/>
        <rFont val="Century Gothic"/>
        <family val="2"/>
      </rPr>
      <t>SERVIÇOS</t>
    </r>
    <r>
      <rPr>
        <sz val="6"/>
        <rFont val="Times New Roman"/>
        <family val="1"/>
      </rPr>
      <t xml:space="preserve"> </t>
    </r>
    <r>
      <rPr>
        <b/>
        <sz val="6"/>
        <rFont val="Century Gothic"/>
        <family val="2"/>
      </rPr>
      <t>(SEM</t>
    </r>
    <r>
      <rPr>
        <sz val="6"/>
        <rFont val="Times New Roman"/>
        <family val="1"/>
      </rPr>
      <t xml:space="preserve"> </t>
    </r>
    <r>
      <rPr>
        <b/>
        <sz val="6"/>
        <rFont val="Century Gothic"/>
        <family val="2"/>
      </rPr>
      <t>BDI)</t>
    </r>
  </si>
  <si>
    <r>
      <rPr>
        <b/>
        <sz val="6"/>
        <rFont val="Century Gothic"/>
        <family val="2"/>
      </rPr>
      <t>TOTAL</t>
    </r>
    <r>
      <rPr>
        <sz val="6"/>
        <rFont val="Times New Roman"/>
        <family val="1"/>
      </rPr>
      <t xml:space="preserve"> </t>
    </r>
    <r>
      <rPr>
        <b/>
        <sz val="6"/>
        <rFont val="Century Gothic"/>
        <family val="2"/>
      </rPr>
      <t>DO</t>
    </r>
    <r>
      <rPr>
        <sz val="6"/>
        <rFont val="Times New Roman"/>
        <family val="1"/>
      </rPr>
      <t xml:space="preserve"> </t>
    </r>
    <r>
      <rPr>
        <b/>
        <sz val="6"/>
        <rFont val="Century Gothic"/>
        <family val="2"/>
      </rPr>
      <t>SERVIÇO</t>
    </r>
    <r>
      <rPr>
        <sz val="6"/>
        <rFont val="Times New Roman"/>
        <family val="1"/>
      </rPr>
      <t xml:space="preserve"> </t>
    </r>
    <r>
      <rPr>
        <b/>
        <sz val="6"/>
        <rFont val="Century Gothic"/>
        <family val="2"/>
      </rPr>
      <t>–</t>
    </r>
    <r>
      <rPr>
        <sz val="6"/>
        <rFont val="Times New Roman"/>
        <family val="1"/>
      </rPr>
      <t xml:space="preserve"> </t>
    </r>
    <r>
      <rPr>
        <b/>
        <sz val="6"/>
        <rFont val="Century Gothic"/>
        <family val="2"/>
      </rPr>
      <t>R$</t>
    </r>
  </si>
  <si>
    <r>
      <rPr>
        <b/>
        <sz val="6"/>
        <rFont val="Century Gothic"/>
        <family val="2"/>
      </rPr>
      <t>ITEM:</t>
    </r>
    <r>
      <rPr>
        <sz val="6"/>
        <rFont val="Times New Roman"/>
        <family val="1"/>
      </rPr>
      <t xml:space="preserve">  </t>
    </r>
    <r>
      <rPr>
        <sz val="6"/>
        <rFont val="Century Gothic"/>
        <family val="2"/>
      </rPr>
      <t>2.20</t>
    </r>
  </si>
  <si>
    <r>
      <rPr>
        <b/>
        <sz val="6"/>
        <rFont val="Century Gothic"/>
        <family val="2"/>
      </rPr>
      <t>SERVIÇO: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Remoção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corrimão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metálico</t>
    </r>
  </si>
  <si>
    <r>
      <rPr>
        <b/>
        <sz val="6"/>
        <rFont val="Century Gothic"/>
        <family val="2"/>
      </rPr>
      <t>UNIDADE: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</t>
    </r>
  </si>
  <si>
    <r>
      <rPr>
        <b/>
        <sz val="6"/>
        <rFont val="Century Gothic"/>
        <family val="2"/>
      </rPr>
      <t>ITEM: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4.3.2</t>
    </r>
  </si>
  <si>
    <r>
      <rPr>
        <b/>
        <sz val="6"/>
        <rFont val="Century Gothic"/>
        <family val="2"/>
      </rPr>
      <t>SERVIÇO</t>
    </r>
    <r>
      <rPr>
        <sz val="6"/>
        <rFont val="Century Gothic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Fornecimento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instalação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fechadura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completa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externa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chave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entrada),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maçaneta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tipo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alavanca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zamac,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acabamento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cromado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brilhante,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máquina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55mm,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porta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divisória.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Ref.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Modelo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Duna-0988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Imab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similar</t>
    </r>
  </si>
  <si>
    <r>
      <rPr>
        <b/>
        <sz val="6"/>
        <rFont val="Century Gothic"/>
        <family val="2"/>
      </rPr>
      <t>UNIDADE:</t>
    </r>
    <r>
      <rPr>
        <sz val="6"/>
        <rFont val="Times New Roman"/>
        <family val="1"/>
      </rPr>
      <t xml:space="preserve"> </t>
    </r>
    <r>
      <rPr>
        <b/>
        <sz val="6"/>
        <rFont val="Century Gothic"/>
        <family val="2"/>
      </rPr>
      <t>cj</t>
    </r>
  </si>
  <si>
    <r>
      <rPr>
        <sz val="6"/>
        <rFont val="Century Gothic"/>
        <family val="2"/>
      </rPr>
      <t>Fechadura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completa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externa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chave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entrada),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maçaneta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tipo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alavanca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zamac,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acabamento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cromado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brilhante,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máquina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55mm,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porta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divisória.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Modelo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Duna-0988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Imab</t>
    </r>
  </si>
  <si>
    <r>
      <rPr>
        <sz val="6"/>
        <rFont val="Century Gothic"/>
        <family val="2"/>
      </rPr>
      <t>cj</t>
    </r>
  </si>
  <si>
    <r>
      <rPr>
        <sz val="6"/>
        <rFont val="Century Gothic"/>
        <family val="2"/>
      </rPr>
      <t>COTAÇÃO</t>
    </r>
  </si>
  <si>
    <r>
      <rPr>
        <sz val="6"/>
        <rFont val="Century Gothic"/>
        <family val="2"/>
      </rPr>
      <t>Carpinteiro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esquadria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encargos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complementares</t>
    </r>
  </si>
  <si>
    <r>
      <rPr>
        <b/>
        <sz val="6"/>
        <rFont val="Century Gothic"/>
        <family val="2"/>
      </rPr>
      <t>ITEM: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4.3.3</t>
    </r>
  </si>
  <si>
    <r>
      <rPr>
        <b/>
        <sz val="6"/>
        <rFont val="Century Gothic"/>
        <family val="2"/>
      </rPr>
      <t>SERVIÇO</t>
    </r>
    <r>
      <rPr>
        <sz val="6"/>
        <rFont val="Century Gothic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Fornecimento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instalação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puxador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vertical,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duplo,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tubular,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aço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inox,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comprimento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mínimo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300mm</t>
    </r>
  </si>
  <si>
    <r>
      <rPr>
        <b/>
        <sz val="6"/>
        <rFont val="Century Gothic"/>
        <family val="2"/>
      </rPr>
      <t>UNIDADE: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cj.</t>
    </r>
  </si>
  <si>
    <r>
      <rPr>
        <sz val="6"/>
        <rFont val="Century Gothic"/>
        <family val="2"/>
      </rPr>
      <t>Puxador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vertical,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duplo,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tubular,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aço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inox,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comprimento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mínimo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300mm</t>
    </r>
  </si>
  <si>
    <r>
      <rPr>
        <b/>
        <sz val="6"/>
        <rFont val="Century Gothic"/>
        <family val="2"/>
      </rPr>
      <t>ITEM: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5.8</t>
    </r>
  </si>
  <si>
    <r>
      <rPr>
        <b/>
        <sz val="6"/>
        <rFont val="Century Gothic"/>
        <family val="2"/>
      </rPr>
      <t>SERVIÇO:</t>
    </r>
    <r>
      <rPr>
        <sz val="6"/>
        <rFont val="Times New Roman"/>
        <family val="1"/>
      </rPr>
      <t xml:space="preserve">  </t>
    </r>
    <r>
      <rPr>
        <sz val="6"/>
        <rFont val="Century Gothic"/>
        <family val="2"/>
      </rPr>
      <t>Fornecimento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colocação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junta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dilatação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alumínio,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branca</t>
    </r>
  </si>
  <si>
    <r>
      <rPr>
        <sz val="6"/>
        <rFont val="Century Gothic"/>
        <family val="2"/>
      </rPr>
      <t>Junta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dilatação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alumínio,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branca</t>
    </r>
  </si>
  <si>
    <r>
      <rPr>
        <sz val="6"/>
        <rFont val="Century Gothic"/>
        <family val="2"/>
      </rPr>
      <t>m</t>
    </r>
  </si>
  <si>
    <r>
      <rPr>
        <sz val="6"/>
        <rFont val="Century Gothic"/>
        <family val="2"/>
      </rPr>
      <t>fev/19</t>
    </r>
  </si>
  <si>
    <r>
      <rPr>
        <sz val="6"/>
        <rFont val="Century Gothic"/>
        <family val="2"/>
      </rPr>
      <t>Gesseiro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encargos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complementares</t>
    </r>
  </si>
  <si>
    <r>
      <rPr>
        <sz val="6"/>
        <rFont val="Century Gothic"/>
        <family val="2"/>
      </rPr>
      <t>SINAPI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insumos</t>
    </r>
  </si>
  <si>
    <r>
      <rPr>
        <b/>
        <sz val="6"/>
        <rFont val="Century Gothic"/>
        <family val="2"/>
      </rPr>
      <t>ITEM: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6.9</t>
    </r>
  </si>
  <si>
    <r>
      <rPr>
        <b/>
        <sz val="6"/>
        <rFont val="Century Gothic"/>
        <family val="2"/>
      </rPr>
      <t>SERVIÇO:</t>
    </r>
    <r>
      <rPr>
        <sz val="6"/>
        <rFont val="Times New Roman"/>
        <family val="1"/>
      </rPr>
      <t xml:space="preserve">  </t>
    </r>
    <r>
      <rPr>
        <sz val="6"/>
        <rFont val="Century Gothic"/>
        <family val="2"/>
      </rPr>
      <t>Regularização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piso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massa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PVA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receber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piso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vinílico</t>
    </r>
  </si>
  <si>
    <r>
      <rPr>
        <b/>
        <sz val="6"/>
        <rFont val="Century Gothic"/>
        <family val="2"/>
      </rPr>
      <t>UNIDADE: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m²</t>
    </r>
  </si>
  <si>
    <r>
      <rPr>
        <sz val="6"/>
        <rFont val="Century Gothic"/>
        <family val="2"/>
      </rPr>
      <t>Cimento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CPII-32</t>
    </r>
  </si>
  <si>
    <r>
      <rPr>
        <sz val="6"/>
        <rFont val="Century Gothic"/>
        <family val="2"/>
      </rPr>
      <t>kg</t>
    </r>
  </si>
  <si>
    <r>
      <rPr>
        <sz val="6"/>
        <rFont val="Century Gothic"/>
        <family val="2"/>
      </rPr>
      <t>Cola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branca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base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PVA</t>
    </r>
  </si>
  <si>
    <r>
      <rPr>
        <sz val="6"/>
        <rFont val="Century Gothic"/>
        <family val="2"/>
      </rPr>
      <t>l</t>
    </r>
  </si>
  <si>
    <r>
      <rPr>
        <sz val="6"/>
        <rFont val="Century Gothic"/>
        <family val="2"/>
      </rPr>
      <t>Pedreiro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encargos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complementares</t>
    </r>
  </si>
  <si>
    <r>
      <rPr>
        <b/>
        <sz val="6"/>
        <rFont val="Century Gothic"/>
        <family val="2"/>
      </rPr>
      <t>ITEM: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6.11</t>
    </r>
  </si>
  <si>
    <r>
      <rPr>
        <b/>
        <sz val="6"/>
        <rFont val="Century Gothic"/>
        <family val="2"/>
      </rPr>
      <t>SERVIÇO:</t>
    </r>
    <r>
      <rPr>
        <sz val="6"/>
        <rFont val="Times New Roman"/>
        <family val="1"/>
      </rPr>
      <t xml:space="preserve">  </t>
    </r>
    <r>
      <rPr>
        <sz val="6"/>
        <rFont val="Century Gothic"/>
        <family val="2"/>
      </rPr>
      <t>Fornecimento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assentamento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piso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vinílico,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tipo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manta,</t>
    </r>
    <r>
      <rPr>
        <sz val="6"/>
        <rFont val="Times New Roman"/>
        <family val="1"/>
      </rPr>
      <t xml:space="preserve">  </t>
    </r>
    <r>
      <rPr>
        <sz val="6"/>
        <rFont val="Century Gothic"/>
        <family val="2"/>
      </rPr>
      <t>esp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2mm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inclusive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rejuntamento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cordão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solda</t>
    </r>
  </si>
  <si>
    <r>
      <rPr>
        <sz val="6"/>
        <rFont val="Century Gothic"/>
        <family val="2"/>
      </rPr>
      <t>Fornecimento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assentamento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piso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vinílico,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tipo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manta,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esp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2mm,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inclusive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rejuntamento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cordão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solda</t>
    </r>
  </si>
  <si>
    <r>
      <rPr>
        <sz val="6"/>
        <rFont val="Century Gothic"/>
        <family val="2"/>
      </rPr>
      <t>m²</t>
    </r>
  </si>
  <si>
    <r>
      <rPr>
        <b/>
        <sz val="6"/>
        <rFont val="Century Gothic"/>
        <family val="2"/>
      </rPr>
      <t>ITEM: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6.12</t>
    </r>
  </si>
  <si>
    <r>
      <rPr>
        <b/>
        <sz val="6"/>
        <rFont val="Century Gothic"/>
        <family val="2"/>
      </rPr>
      <t>SERVIÇO</t>
    </r>
    <r>
      <rPr>
        <sz val="6"/>
        <rFont val="Century Gothic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Fornecimento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colocação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piso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laminado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madeira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compatível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uso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comercial,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classificação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AC4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superior,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garantia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mínima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5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anos,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textura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amadeirada,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padrão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definir,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inclusive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manta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proteção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acústica,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rodapé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perfil.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REF: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Duratex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Linha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Design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padrão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Carvalho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Creta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equivalente</t>
    </r>
  </si>
  <si>
    <r>
      <rPr>
        <b/>
        <sz val="6"/>
        <rFont val="Century Gothic"/>
        <family val="2"/>
      </rPr>
      <t>-</t>
    </r>
  </si>
  <si>
    <r>
      <rPr>
        <sz val="6"/>
        <rFont val="Century Gothic"/>
        <family val="2"/>
      </rPr>
      <t>Piso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laminado-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coleta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preço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–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fornecimento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instalação</t>
    </r>
  </si>
  <si>
    <r>
      <rPr>
        <b/>
        <sz val="6"/>
        <rFont val="Century Gothic"/>
        <family val="2"/>
      </rPr>
      <t>ITEM: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6.17</t>
    </r>
  </si>
  <si>
    <r>
      <rPr>
        <b/>
        <sz val="6"/>
        <rFont val="Century Gothic"/>
        <family val="2"/>
      </rPr>
      <t>SERVIÇO</t>
    </r>
    <r>
      <rPr>
        <sz val="6"/>
        <rFont val="Century Gothic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Fornecimento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colocação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soleira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granito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flameado,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inclusive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rejuntamento</t>
    </r>
  </si>
  <si>
    <r>
      <rPr>
        <sz val="6"/>
        <rFont val="Century Gothic"/>
        <family val="2"/>
      </rPr>
      <t>Argamassa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ACIII</t>
    </r>
  </si>
  <si>
    <r>
      <rPr>
        <sz val="6"/>
        <rFont val="Century Gothic"/>
        <family val="2"/>
      </rPr>
      <t>Kg</t>
    </r>
  </si>
  <si>
    <r>
      <rPr>
        <sz val="6"/>
        <rFont val="Century Gothic"/>
        <family val="2"/>
      </rPr>
      <t>Granito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flameado</t>
    </r>
  </si>
  <si>
    <r>
      <rPr>
        <sz val="6"/>
        <rFont val="Century Gothic"/>
        <family val="2"/>
      </rPr>
      <t>Rejunte</t>
    </r>
  </si>
  <si>
    <r>
      <rPr>
        <b/>
        <sz val="6"/>
        <rFont val="Century Gothic"/>
        <family val="2"/>
      </rPr>
      <t>ITEM: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6.24</t>
    </r>
  </si>
  <si>
    <r>
      <rPr>
        <b/>
        <sz val="6"/>
        <rFont val="Century Gothic"/>
        <family val="2"/>
      </rPr>
      <t>SERVIÇO</t>
    </r>
    <r>
      <rPr>
        <sz val="6"/>
        <rFont val="Century Gothic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Fornecimento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colocação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peças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tipo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sinalizador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tátil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superfície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aço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inox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304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cavidade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cônica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encaixe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parafuso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aço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inox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A2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comprimento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38mm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(DIN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ISSO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7050),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bucha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S6-Linha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Dome-Mozaik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 similar</t>
    </r>
  </si>
  <si>
    <r>
      <rPr>
        <sz val="6"/>
        <rFont val="Century Gothic"/>
        <family val="2"/>
      </rPr>
      <t>Peças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tipo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sinalizador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tátil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aço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inox</t>
    </r>
  </si>
  <si>
    <r>
      <rPr>
        <sz val="6"/>
        <rFont val="Century Gothic"/>
        <family val="2"/>
      </rPr>
      <t>un.</t>
    </r>
  </si>
  <si>
    <r>
      <rPr>
        <b/>
        <sz val="6"/>
        <rFont val="Century Gothic"/>
        <family val="2"/>
      </rPr>
      <t>ITEM</t>
    </r>
    <r>
      <rPr>
        <sz val="6"/>
        <rFont val="Century Gothic"/>
        <family val="2"/>
      </rPr>
      <t>:6.25</t>
    </r>
  </si>
  <si>
    <r>
      <rPr>
        <b/>
        <sz val="6"/>
        <rFont val="Century Gothic"/>
        <family val="2"/>
      </rPr>
      <t>SERVIÇO: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Execução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sóculo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granito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adaptação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vaso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sanitário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atendimento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às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Normas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Acessibilidade</t>
    </r>
  </si>
  <si>
    <r>
      <rPr>
        <b/>
        <sz val="5"/>
        <rFont val="Century Gothic"/>
        <family val="2"/>
      </rPr>
      <t>TABELA</t>
    </r>
    <r>
      <rPr>
        <sz val="5"/>
        <rFont val="Times New Roman"/>
        <family val="1"/>
      </rPr>
      <t xml:space="preserve"> </t>
    </r>
    <r>
      <rPr>
        <b/>
        <sz val="5"/>
        <rFont val="Century Gothic"/>
        <family val="2"/>
      </rPr>
      <t>DE</t>
    </r>
    <r>
      <rPr>
        <sz val="5"/>
        <rFont val="Times New Roman"/>
        <family val="1"/>
      </rPr>
      <t xml:space="preserve"> </t>
    </r>
    <r>
      <rPr>
        <b/>
        <sz val="5"/>
        <rFont val="Century Gothic"/>
        <family val="2"/>
      </rPr>
      <t>REFERÊNCIA</t>
    </r>
    <r>
      <rPr>
        <sz val="5"/>
        <rFont val="Times New Roman"/>
        <family val="1"/>
      </rPr>
      <t xml:space="preserve">  </t>
    </r>
    <r>
      <rPr>
        <sz val="5"/>
        <rFont val="Century Gothic"/>
        <family val="2"/>
      </rPr>
      <t>ou</t>
    </r>
    <r>
      <rPr>
        <sz val="5"/>
        <rFont val="Times New Roman"/>
        <family val="1"/>
      </rPr>
      <t xml:space="preserve"> </t>
    </r>
    <r>
      <rPr>
        <b/>
        <sz val="5"/>
        <rFont val="Century Gothic"/>
        <family val="2"/>
      </rPr>
      <t>COTAÇÕES</t>
    </r>
  </si>
  <si>
    <r>
      <rPr>
        <b/>
        <sz val="5"/>
        <rFont val="Century Gothic"/>
        <family val="2"/>
      </rPr>
      <t>CÓDIGO</t>
    </r>
    <r>
      <rPr>
        <sz val="5"/>
        <rFont val="Times New Roman"/>
        <family val="1"/>
      </rPr>
      <t xml:space="preserve"> </t>
    </r>
    <r>
      <rPr>
        <b/>
        <sz val="5"/>
        <rFont val="Century Gothic"/>
        <family val="2"/>
      </rPr>
      <t>DA</t>
    </r>
    <r>
      <rPr>
        <sz val="5"/>
        <rFont val="Times New Roman"/>
        <family val="1"/>
      </rPr>
      <t xml:space="preserve"> </t>
    </r>
    <r>
      <rPr>
        <b/>
        <sz val="5"/>
        <rFont val="Century Gothic"/>
        <family val="2"/>
      </rPr>
      <t>TABELA</t>
    </r>
    <r>
      <rPr>
        <sz val="5"/>
        <rFont val="Times New Roman"/>
        <family val="1"/>
      </rPr>
      <t xml:space="preserve"> </t>
    </r>
    <r>
      <rPr>
        <b/>
        <sz val="5"/>
        <rFont val="Century Gothic"/>
        <family val="2"/>
      </rPr>
      <t>DE</t>
    </r>
    <r>
      <rPr>
        <sz val="5"/>
        <rFont val="Times New Roman"/>
        <family val="1"/>
      </rPr>
      <t xml:space="preserve"> </t>
    </r>
    <r>
      <rPr>
        <b/>
        <sz val="5"/>
        <rFont val="Century Gothic"/>
        <family val="2"/>
      </rPr>
      <t xml:space="preserve">REFERÊNCIA
</t>
    </r>
    <r>
      <rPr>
        <sz val="5"/>
        <rFont val="Century Gothic"/>
        <family val="2"/>
      </rPr>
      <t xml:space="preserve">ou
</t>
    </r>
    <r>
      <rPr>
        <b/>
        <sz val="5"/>
        <rFont val="Century Gothic"/>
        <family val="2"/>
      </rPr>
      <t>COTAÇÕES</t>
    </r>
  </si>
  <si>
    <r>
      <rPr>
        <b/>
        <sz val="5"/>
        <rFont val="Century Gothic"/>
        <family val="2"/>
      </rPr>
      <t>DATA</t>
    </r>
    <r>
      <rPr>
        <sz val="5"/>
        <rFont val="Times New Roman"/>
        <family val="1"/>
      </rPr>
      <t xml:space="preserve">  </t>
    </r>
    <r>
      <rPr>
        <b/>
        <sz val="5"/>
        <rFont val="Century Gothic"/>
        <family val="2"/>
      </rPr>
      <t>BASE-</t>
    </r>
    <r>
      <rPr>
        <sz val="5"/>
        <rFont val="Times New Roman"/>
        <family val="1"/>
      </rPr>
      <t xml:space="preserve"> </t>
    </r>
    <r>
      <rPr>
        <b/>
        <sz val="5"/>
        <rFont val="Century Gothic"/>
        <family val="2"/>
      </rPr>
      <t>TABELA</t>
    </r>
    <r>
      <rPr>
        <sz val="5"/>
        <rFont val="Times New Roman"/>
        <family val="1"/>
      </rPr>
      <t xml:space="preserve"> </t>
    </r>
    <r>
      <rPr>
        <b/>
        <sz val="5"/>
        <rFont val="Century Gothic"/>
        <family val="2"/>
      </rPr>
      <t>DE</t>
    </r>
    <r>
      <rPr>
        <sz val="5"/>
        <rFont val="Times New Roman"/>
        <family val="1"/>
      </rPr>
      <t xml:space="preserve"> </t>
    </r>
    <r>
      <rPr>
        <b/>
        <sz val="5"/>
        <rFont val="Century Gothic"/>
        <family val="2"/>
      </rPr>
      <t>REF</t>
    </r>
    <r>
      <rPr>
        <sz val="5"/>
        <rFont val="Century Gothic"/>
        <family val="2"/>
      </rPr>
      <t xml:space="preserve">.
</t>
    </r>
    <r>
      <rPr>
        <sz val="5"/>
        <rFont val="Century Gothic"/>
        <family val="2"/>
      </rPr>
      <t xml:space="preserve">ou
</t>
    </r>
    <r>
      <rPr>
        <b/>
        <sz val="5"/>
        <rFont val="Century Gothic"/>
        <family val="2"/>
      </rPr>
      <t>COTAÇÕES</t>
    </r>
  </si>
  <si>
    <r>
      <rPr>
        <sz val="6"/>
        <rFont val="Century Gothic"/>
        <family val="2"/>
      </rPr>
      <t>Pedra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(20x40)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granito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polido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um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4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faces,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furo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40mm</t>
    </r>
  </si>
  <si>
    <r>
      <rPr>
        <b/>
        <sz val="6"/>
        <rFont val="Century Gothic"/>
        <family val="2"/>
      </rPr>
      <t>ITEM</t>
    </r>
    <r>
      <rPr>
        <sz val="6"/>
        <rFont val="Century Gothic"/>
        <family val="2"/>
      </rPr>
      <t>:6.26</t>
    </r>
  </si>
  <si>
    <r>
      <rPr>
        <b/>
        <sz val="6"/>
        <rFont val="Century Gothic"/>
        <family val="2"/>
      </rPr>
      <t>SERVIÇO: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Fornecimento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aplicação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produto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antiderrapante</t>
    </r>
  </si>
  <si>
    <r>
      <rPr>
        <sz val="6"/>
        <rFont val="Century Gothic"/>
        <family val="2"/>
      </rPr>
      <t>Produto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antiderrapante</t>
    </r>
  </si>
  <si>
    <r>
      <rPr>
        <sz val="6"/>
        <rFont val="Century Gothic"/>
        <family val="2"/>
      </rPr>
      <t>Pintor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encargos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complementares</t>
    </r>
  </si>
  <si>
    <r>
      <rPr>
        <b/>
        <sz val="6"/>
        <rFont val="Century Gothic"/>
        <family val="2"/>
      </rPr>
      <t>ITEM</t>
    </r>
    <r>
      <rPr>
        <sz val="6"/>
        <rFont val="Century Gothic"/>
        <family val="2"/>
      </rPr>
      <t>:6.28.06</t>
    </r>
  </si>
  <si>
    <r>
      <rPr>
        <b/>
        <sz val="6"/>
        <rFont val="Century Gothic"/>
        <family val="2"/>
      </rPr>
      <t>SERVIÇO: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Grelha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aço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carbono,Ø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barras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=10mm,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espaçamento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máximo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entre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barras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=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15mm.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Inclusive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quadro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requadro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cantoneiras</t>
    </r>
  </si>
  <si>
    <r>
      <rPr>
        <sz val="6"/>
        <rFont val="Century Gothic"/>
        <family val="2"/>
      </rPr>
      <t>Grelha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aço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carbono,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diâmetro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barras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=10mm,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espaçamento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máximo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entre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barras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=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15mm.</t>
    </r>
    <r>
      <rPr>
        <sz val="6"/>
        <rFont val="Times New Roman"/>
        <family val="1"/>
      </rPr>
      <t xml:space="preserve">  </t>
    </r>
    <r>
      <rPr>
        <sz val="6"/>
        <rFont val="Century Gothic"/>
        <family val="2"/>
      </rPr>
      <t xml:space="preserve">Inclusive
</t>
    </r>
    <r>
      <rPr>
        <sz val="6"/>
        <rFont val="Century Gothic"/>
        <family val="2"/>
      </rPr>
      <t>quadro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requadro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cantoneiras</t>
    </r>
  </si>
  <si>
    <r>
      <rPr>
        <b/>
        <sz val="6"/>
        <rFont val="Century Gothic"/>
        <family val="2"/>
      </rPr>
      <t>ITEM</t>
    </r>
    <r>
      <rPr>
        <sz val="6"/>
        <rFont val="Century Gothic"/>
        <family val="2"/>
      </rPr>
      <t>:6.28.07</t>
    </r>
  </si>
  <si>
    <r>
      <rPr>
        <b/>
        <sz val="6"/>
        <rFont val="Century Gothic"/>
        <family val="2"/>
      </rPr>
      <t>SERVIÇO: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Grelha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aço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carbono,Ø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barras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=16mm",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espaçamento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máximo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entre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barras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=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15mm.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Inclusive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quadro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requadro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cantoneiras</t>
    </r>
  </si>
  <si>
    <r>
      <rPr>
        <sz val="6"/>
        <rFont val="Century Gothic"/>
        <family val="2"/>
      </rPr>
      <t>Grelha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aço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carbono,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diâmetro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barras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=16mm,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espaçamento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máximo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entre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barras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=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15mm.</t>
    </r>
    <r>
      <rPr>
        <sz val="6"/>
        <rFont val="Times New Roman"/>
        <family val="1"/>
      </rPr>
      <t xml:space="preserve">  </t>
    </r>
    <r>
      <rPr>
        <sz val="6"/>
        <rFont val="Century Gothic"/>
        <family val="2"/>
      </rPr>
      <t>Inclusive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quadro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requadro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cantoneiras</t>
    </r>
  </si>
  <si>
    <r>
      <rPr>
        <b/>
        <sz val="6"/>
        <rFont val="Century Gothic"/>
        <family val="2"/>
      </rPr>
      <t>ITEM: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7.7</t>
    </r>
  </si>
  <si>
    <r>
      <rPr>
        <b/>
        <sz val="6"/>
        <rFont val="Century Gothic"/>
        <family val="2"/>
      </rPr>
      <t>SERVIÇO</t>
    </r>
    <r>
      <rPr>
        <sz val="6"/>
        <rFont val="Century Gothic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Fornecimento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revestimento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azulejo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cerâmica,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branco,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dimensão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20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x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20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cm,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junta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prumo,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assentado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argamassa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pré-fabricada,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inclusive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rejuntamento</t>
    </r>
  </si>
  <si>
    <r>
      <rPr>
        <sz val="6"/>
        <rFont val="Century Gothic"/>
        <family val="2"/>
      </rPr>
      <t>Revestimento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cerâmica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esmaltada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extra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20x20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cm</t>
    </r>
  </si>
  <si>
    <r>
      <rPr>
        <sz val="6"/>
        <rFont val="Century Gothic"/>
        <family val="2"/>
      </rPr>
      <t>Argamassa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colante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ACI</t>
    </r>
  </si>
  <si>
    <r>
      <rPr>
        <sz val="6"/>
        <rFont val="Century Gothic"/>
        <family val="2"/>
      </rPr>
      <t>Azulejista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encargos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complementares</t>
    </r>
  </si>
  <si>
    <r>
      <rPr>
        <b/>
        <sz val="6"/>
        <rFont val="Century Gothic"/>
        <family val="2"/>
      </rPr>
      <t>ITEM: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8.1</t>
    </r>
  </si>
  <si>
    <r>
      <rPr>
        <b/>
        <sz val="6"/>
        <rFont val="Century Gothic"/>
        <family val="2"/>
      </rPr>
      <t>SERVIÇO</t>
    </r>
    <r>
      <rPr>
        <sz val="6"/>
        <rFont val="Century Gothic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Fornecimento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instalação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marco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madeira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Tauari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similar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reaproveitamento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porta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tipo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prancheta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completa,</t>
    </r>
    <r>
      <rPr>
        <sz val="6"/>
        <rFont val="Times New Roman"/>
        <family val="1"/>
      </rPr>
      <t xml:space="preserve">  </t>
    </r>
    <r>
      <rPr>
        <sz val="6"/>
        <rFont val="Century Gothic"/>
        <family val="2"/>
      </rPr>
      <t>inclusive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alizares,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ferragens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fechadura</t>
    </r>
  </si>
  <si>
    <r>
      <rPr>
        <sz val="6"/>
        <rFont val="Century Gothic"/>
        <family val="2"/>
      </rPr>
      <t>Marco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madeira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Tauari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similar</t>
    </r>
  </si>
  <si>
    <r>
      <rPr>
        <sz val="6"/>
        <rFont val="Century Gothic"/>
        <family val="2"/>
      </rPr>
      <t>jg</t>
    </r>
  </si>
  <si>
    <r>
      <rPr>
        <sz val="6"/>
        <rFont val="Century Gothic"/>
        <family val="2"/>
      </rPr>
      <t>Areia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média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lavada</t>
    </r>
  </si>
  <si>
    <r>
      <rPr>
        <sz val="6"/>
        <rFont val="Century Gothic"/>
        <family val="2"/>
      </rPr>
      <t>m³</t>
    </r>
  </si>
  <si>
    <r>
      <rPr>
        <sz val="6"/>
        <rFont val="Century Gothic"/>
        <family val="2"/>
      </rPr>
      <t>Cal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hidratada</t>
    </r>
  </si>
  <si>
    <r>
      <rPr>
        <sz val="6"/>
        <rFont val="Century Gothic"/>
        <family val="2"/>
      </rPr>
      <t>Cimento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Portland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CPII</t>
    </r>
  </si>
  <si>
    <r>
      <rPr>
        <sz val="6"/>
        <rFont val="Century Gothic"/>
        <family val="2"/>
      </rPr>
      <t>Prego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aço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18x30</t>
    </r>
    <r>
      <rPr>
        <sz val="6"/>
        <rFont val="Times New Roman"/>
        <family val="1"/>
      </rPr>
      <t xml:space="preserve">  </t>
    </r>
    <r>
      <rPr>
        <sz val="6"/>
        <rFont val="Century Gothic"/>
        <family val="2"/>
      </rPr>
      <t>c/cabeça</t>
    </r>
  </si>
  <si>
    <r>
      <rPr>
        <sz val="6"/>
        <rFont val="Century Gothic"/>
        <family val="2"/>
      </rPr>
      <t>Pedreiro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esquadria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encargos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complementares</t>
    </r>
  </si>
  <si>
    <r>
      <rPr>
        <b/>
        <sz val="6"/>
        <rFont val="Century Gothic"/>
        <family val="2"/>
      </rPr>
      <t>ITEM: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8.2</t>
    </r>
  </si>
  <si>
    <r>
      <rPr>
        <b/>
        <sz val="6"/>
        <rFont val="Century Gothic"/>
        <family val="2"/>
      </rPr>
      <t>SERVIÇO</t>
    </r>
    <r>
      <rPr>
        <sz val="6"/>
        <rFont val="Century Gothic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Fornecimento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instalação</t>
    </r>
    <r>
      <rPr>
        <sz val="6"/>
        <rFont val="Times New Roman"/>
        <family val="1"/>
      </rPr>
      <t xml:space="preserve"> 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alizar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 </t>
    </r>
    <r>
      <rPr>
        <sz val="6"/>
        <rFont val="Century Gothic"/>
        <family val="2"/>
      </rPr>
      <t>madeira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Tauari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similar,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7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largura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quintas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retas</t>
    </r>
  </si>
  <si>
    <r>
      <rPr>
        <sz val="6"/>
        <rFont val="Century Gothic"/>
        <family val="2"/>
      </rPr>
      <t>Alizar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 </t>
    </r>
    <r>
      <rPr>
        <sz val="6"/>
        <rFont val="Century Gothic"/>
        <family val="2"/>
      </rPr>
      <t>madeira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Tauari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similar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-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7cm</t>
    </r>
  </si>
  <si>
    <r>
      <rPr>
        <sz val="6"/>
        <rFont val="Century Gothic"/>
        <family val="2"/>
      </rPr>
      <t>Jg</t>
    </r>
  </si>
  <si>
    <r>
      <rPr>
        <sz val="6"/>
        <rFont val="Century Gothic"/>
        <family val="2"/>
      </rPr>
      <t>Prego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aço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12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X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12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c/cabeça</t>
    </r>
  </si>
  <si>
    <r>
      <rPr>
        <b/>
        <sz val="6"/>
        <rFont val="Century Gothic"/>
        <family val="2"/>
      </rPr>
      <t>ITEM: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8.5</t>
    </r>
  </si>
  <si>
    <r>
      <rPr>
        <b/>
        <sz val="6"/>
        <rFont val="Century Gothic"/>
        <family val="2"/>
      </rPr>
      <t>SERVIÇO</t>
    </r>
    <r>
      <rPr>
        <sz val="6"/>
        <rFont val="Century Gothic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Fornecimento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instalação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porta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madeira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Ipe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Champanhe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similar,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tipo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prancheta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lisa,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completa,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marco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alizares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7cm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madeira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Tauari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similar,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ferragens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fechadura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cromadas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-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Dimensões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(90x210)cm</t>
    </r>
  </si>
  <si>
    <r>
      <rPr>
        <sz val="6"/>
        <rFont val="Century Gothic"/>
        <family val="2"/>
      </rPr>
      <t>Marco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madeira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Tauari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similar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-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20cm</t>
    </r>
  </si>
  <si>
    <r>
      <rPr>
        <sz val="6"/>
        <rFont val="Century Gothic"/>
        <family val="2"/>
      </rPr>
      <t>Porta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madeira</t>
    </r>
    <r>
      <rPr>
        <sz val="6"/>
        <rFont val="Times New Roman"/>
        <family val="1"/>
      </rPr>
      <t xml:space="preserve">  </t>
    </r>
    <r>
      <rPr>
        <sz val="6"/>
        <rFont val="Century Gothic"/>
        <family val="2"/>
      </rPr>
      <t>Ipê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Champanhe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similar,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tipo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prancheta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lisa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90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x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210</t>
    </r>
  </si>
  <si>
    <r>
      <rPr>
        <sz val="6"/>
        <rFont val="Century Gothic"/>
        <family val="2"/>
      </rPr>
      <t>Dobradiça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latão,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acabamento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cromado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brilhante,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aproximadamente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3”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x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½”,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espessura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mínima=1,9mm,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anel,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tampo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bola,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parafusos,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apropriada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porta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madeira</t>
    </r>
  </si>
  <si>
    <r>
      <rPr>
        <sz val="6"/>
        <rFont val="Century Gothic"/>
        <family val="2"/>
      </rPr>
      <t>Fechadura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completa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externa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chave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entrada),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maçaneta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tipo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alavanca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zamac,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acabamento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cromado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brilhante,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máquina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55mm.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Grau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segurança
</t>
    </r>
    <r>
      <rPr>
        <sz val="6"/>
        <rFont val="Century Gothic"/>
        <family val="2"/>
      </rPr>
      <t>muito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tráfego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intenso.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Ref.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Modelo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Fonte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607,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-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linha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Victoria</t>
    </r>
  </si>
  <si>
    <r>
      <rPr>
        <sz val="6"/>
        <rFont val="Century Gothic"/>
        <family val="2"/>
      </rPr>
      <t xml:space="preserve">COMPOSIÇÃO
</t>
    </r>
    <r>
      <rPr>
        <sz val="6"/>
        <rFont val="Century Gothic"/>
        <family val="2"/>
      </rPr>
      <t>item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8.9</t>
    </r>
  </si>
  <si>
    <r>
      <rPr>
        <b/>
        <sz val="6"/>
        <rFont val="Century Gothic"/>
        <family val="2"/>
      </rPr>
      <t>ITEM: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8.6</t>
    </r>
  </si>
  <si>
    <r>
      <rPr>
        <b/>
        <sz val="6"/>
        <rFont val="Century Gothic"/>
        <family val="2"/>
      </rPr>
      <t>SERVIÇO</t>
    </r>
    <r>
      <rPr>
        <sz val="6"/>
        <rFont val="Century Gothic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Fornecimento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instalação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porta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madeira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Ipe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Champanhe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similar,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tipo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prancheta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lisa,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completa,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marco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alizares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7cm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madeira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Tauari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similar,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ferragens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fechadura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cromadas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-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Dimensões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(90x210)cm,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inclusive</t>
    </r>
    <r>
      <rPr>
        <sz val="6"/>
        <rFont val="Times New Roman"/>
        <family val="1"/>
      </rPr>
      <t xml:space="preserve">  </t>
    </r>
    <r>
      <rPr>
        <sz val="6"/>
        <rFont val="Century Gothic"/>
        <family val="2"/>
      </rPr>
      <t>barrado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chapa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alumínio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escovado,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resistente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impacto,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e=1mm,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h=40cm,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dois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lados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porta</t>
    </r>
  </si>
  <si>
    <r>
      <rPr>
        <sz val="6"/>
        <rFont val="Century Gothic"/>
        <family val="2"/>
      </rPr>
      <t>Dobradiça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latão,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acabamento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cromado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brilhante,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aproximadamente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3”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x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½”,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espessura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mínima=1,9mm,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anel,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tampo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bola,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parafusos,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apropriada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porta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madeira</t>
    </r>
  </si>
  <si>
    <r>
      <rPr>
        <sz val="6"/>
        <rFont val="Century Gothic"/>
        <family val="2"/>
      </rPr>
      <t>Fechadura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completa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externa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chave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entrada),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maçaneta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tipo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alavanca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zamac,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acabamento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 cromado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brilhante,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máquina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55mm.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Grau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segurança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muito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tráfego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intenso.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Modelo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Fonte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607,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-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linha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Victoria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similar</t>
    </r>
  </si>
  <si>
    <r>
      <rPr>
        <sz val="6"/>
        <rFont val="Century Gothic"/>
        <family val="2"/>
      </rPr>
      <t>Placa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aço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inox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escovado,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(90X40)cm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espessura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1mm,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proteção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porta</t>
    </r>
  </si>
  <si>
    <r>
      <rPr>
        <sz val="6"/>
        <rFont val="Century Gothic"/>
        <family val="2"/>
      </rPr>
      <t xml:space="preserve">COMPOSIÇÃO
</t>
    </r>
    <r>
      <rPr>
        <sz val="6"/>
        <rFont val="Century Gothic"/>
        <family val="2"/>
      </rPr>
      <t>item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9.3.3.4</t>
    </r>
  </si>
  <si>
    <r>
      <rPr>
        <b/>
        <sz val="6"/>
        <rFont val="Century Gothic"/>
        <family val="2"/>
      </rPr>
      <t>ITEM: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8.7</t>
    </r>
  </si>
  <si>
    <r>
      <rPr>
        <b/>
        <sz val="6"/>
        <rFont val="Century Gothic"/>
        <family val="2"/>
      </rPr>
      <t>SERVIÇO</t>
    </r>
    <r>
      <rPr>
        <sz val="6"/>
        <rFont val="Century Gothic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Fornecimento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colocação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Roseta: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Referência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307-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FONTE,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PADO,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IMAB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similar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Acabamento: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cromado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brilhante</t>
    </r>
  </si>
  <si>
    <r>
      <rPr>
        <sz val="6"/>
        <rFont val="Century Gothic"/>
        <family val="2"/>
      </rPr>
      <t>Conjunto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rosetas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latão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cromado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brilhante</t>
    </r>
  </si>
  <si>
    <r>
      <rPr>
        <b/>
        <sz val="6"/>
        <rFont val="Century Gothic"/>
        <family val="2"/>
      </rPr>
      <t>ITEM: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8.8</t>
    </r>
  </si>
  <si>
    <r>
      <rPr>
        <b/>
        <sz val="6"/>
        <rFont val="Century Gothic"/>
        <family val="2"/>
      </rPr>
      <t>SERVIÇO</t>
    </r>
    <r>
      <rPr>
        <sz val="6"/>
        <rFont val="Century Gothic"/>
        <family val="2"/>
      </rPr>
      <t>:Fornecimento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colocação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fechadura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tetra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chave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–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chaves</t>
    </r>
  </si>
  <si>
    <r>
      <rPr>
        <sz val="6"/>
        <rFont val="Century Gothic"/>
        <family val="2"/>
      </rPr>
      <t>Fechadura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Tetra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chave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–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mínimo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chaves</t>
    </r>
  </si>
  <si>
    <r>
      <rPr>
        <b/>
        <sz val="6"/>
        <rFont val="Century Gothic"/>
        <family val="2"/>
      </rPr>
      <t>ITEM: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8.9</t>
    </r>
  </si>
  <si>
    <r>
      <rPr>
        <b/>
        <sz val="6"/>
        <rFont val="Century Gothic"/>
        <family val="2"/>
      </rPr>
      <t>SERVIÇO</t>
    </r>
    <r>
      <rPr>
        <sz val="6"/>
        <rFont val="Century Gothic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Fornecimento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instalação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fechadura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completa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externa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chave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entrada),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maçaneta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tipo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alavanca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zamac,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acabamento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cromado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brilhante,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máquina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55mm.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Grau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segurança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muito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tráfego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intenso.
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porta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madeira.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Ref.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Modelo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Fonte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607,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-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linha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Victoria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similar</t>
    </r>
  </si>
  <si>
    <r>
      <rPr>
        <sz val="6"/>
        <rFont val="Century Gothic"/>
        <family val="2"/>
      </rPr>
      <t>Fechadura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completa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externa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chave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entrada),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maçaneta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tipo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alavanca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zamac,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acabamento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cromado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brilhante,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máquina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55mm.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Grau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segurança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muito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tráfego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intenso.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porta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madeira.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Ref.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Modelo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Fonte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607,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-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linha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Victoria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similar</t>
    </r>
  </si>
  <si>
    <r>
      <rPr>
        <b/>
        <sz val="6"/>
        <rFont val="Century Gothic"/>
        <family val="2"/>
      </rPr>
      <t>ITEM: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8.10</t>
    </r>
  </si>
  <si>
    <r>
      <rPr>
        <b/>
        <sz val="6"/>
        <rFont val="Century Gothic"/>
        <family val="2"/>
      </rPr>
      <t>SERVIÇO</t>
    </r>
    <r>
      <rPr>
        <sz val="6"/>
        <rFont val="Century Gothic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Fornecimento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instalação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puxador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H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vertical,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duplo,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aço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inox,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comprimento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mínimo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de1000mm</t>
    </r>
  </si>
  <si>
    <r>
      <rPr>
        <sz val="6"/>
        <rFont val="Century Gothic"/>
        <family val="2"/>
      </rPr>
      <t>Puxador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H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vertical,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duplo,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aço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inox,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comprimento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mínimo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de1000mm,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largura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30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40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mm</t>
    </r>
  </si>
  <si>
    <r>
      <rPr>
        <sz val="6"/>
        <rFont val="Century Gothic"/>
        <family val="2"/>
      </rPr>
      <t>Vidraceiro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encargos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complementares</t>
    </r>
  </si>
  <si>
    <r>
      <rPr>
        <b/>
        <sz val="6"/>
        <rFont val="Century Gothic"/>
        <family val="2"/>
      </rPr>
      <t>ITEM: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8.12</t>
    </r>
  </si>
  <si>
    <r>
      <rPr>
        <b/>
        <sz val="6"/>
        <rFont val="Century Gothic"/>
        <family val="2"/>
      </rPr>
      <t>SERVIÇO</t>
    </r>
    <r>
      <rPr>
        <sz val="6"/>
        <rFont val="Century Gothic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Desmontagem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mola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piso</t>
    </r>
  </si>
  <si>
    <r>
      <rPr>
        <b/>
        <sz val="6"/>
        <rFont val="Century Gothic"/>
        <family val="2"/>
      </rPr>
      <t>ITEM: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'8.20</t>
    </r>
  </si>
  <si>
    <r>
      <rPr>
        <b/>
        <sz val="6"/>
        <rFont val="Century Gothic"/>
        <family val="2"/>
      </rPr>
      <t>SERVIÇO</t>
    </r>
    <r>
      <rPr>
        <sz val="6"/>
        <rFont val="Century Gothic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Fornecimento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colocação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vidro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incolor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temperado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8mm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fixo,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lapidado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bordas</t>
    </r>
  </si>
  <si>
    <r>
      <rPr>
        <sz val="6"/>
        <rFont val="Century Gothic"/>
        <family val="2"/>
      </rPr>
      <t>Fornecimento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colocação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vidro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incolor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temperado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8mm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fixo,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lapidado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bordas</t>
    </r>
  </si>
  <si>
    <r>
      <rPr>
        <b/>
        <sz val="6"/>
        <rFont val="Century Gothic"/>
        <family val="2"/>
      </rPr>
      <t>ITEM: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8.21</t>
    </r>
  </si>
  <si>
    <r>
      <rPr>
        <sz val="6"/>
        <rFont val="Century Gothic"/>
        <family val="2"/>
      </rPr>
      <t>SERVIÇO: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Fornecimento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colocação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porta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vidro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temperado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-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Dimensão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(110x210)cm,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liso,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incolor,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caixilho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baguete,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gaxeta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neoprene,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e=8mm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partes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fixas.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Jogo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ferragens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cromadas,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uma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folha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composta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dobradiças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superior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inferior,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trinco,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fechadura,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contra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fechadura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capuchinho,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mola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hidráulica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piso</t>
    </r>
  </si>
  <si>
    <r>
      <rPr>
        <sz val="6"/>
        <rFont val="Century Gothic"/>
        <family val="2"/>
      </rPr>
      <t>Jogo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ferragens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cromadas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porta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vidro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temperado,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uma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folha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composto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dobradiças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superior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inferior,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trinco,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fechadura,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contra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fechadura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capuchinho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mola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puxador</t>
    </r>
  </si>
  <si>
    <r>
      <rPr>
        <sz val="6"/>
        <rFont val="Century Gothic"/>
        <family val="2"/>
      </rPr>
      <t>Mola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hidráulica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piso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porta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vidro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temperado</t>
    </r>
  </si>
  <si>
    <r>
      <rPr>
        <sz val="6"/>
        <rFont val="Century Gothic"/>
        <family val="2"/>
      </rPr>
      <t>Fornecimento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colocação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vidro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temperado,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liso,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incolor,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caixilho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baguete,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gaxeta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neoprene,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e=8mm</t>
    </r>
  </si>
  <si>
    <r>
      <rPr>
        <sz val="6"/>
        <rFont val="Century Gothic"/>
        <family val="2"/>
      </rPr>
      <t>SETOP</t>
    </r>
  </si>
  <si>
    <r>
      <rPr>
        <sz val="6"/>
        <rFont val="Century Gothic"/>
        <family val="2"/>
      </rPr>
      <t>VID-TEM-010</t>
    </r>
  </si>
  <si>
    <r>
      <rPr>
        <sz val="6"/>
        <rFont val="Century Gothic"/>
        <family val="2"/>
      </rPr>
      <t>out/18</t>
    </r>
  </si>
  <si>
    <r>
      <rPr>
        <b/>
        <sz val="6"/>
        <rFont val="Century Gothic"/>
        <family val="2"/>
      </rPr>
      <t>ITEM: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8.22</t>
    </r>
  </si>
  <si>
    <r>
      <rPr>
        <b/>
        <sz val="6"/>
        <rFont val="Century Gothic"/>
        <family val="2"/>
      </rPr>
      <t>SERVIÇO: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Fornecimento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assentamento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esquadria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alumínio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anodizado,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completa,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linha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Gold,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correr,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vidro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6mm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espessura</t>
    </r>
  </si>
  <si>
    <r>
      <rPr>
        <sz val="6"/>
        <rFont val="Century Gothic"/>
        <family val="2"/>
      </rPr>
      <t>Esquadria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alumínio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anodizado,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completa,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linha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Gold,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de
</t>
    </r>
    <r>
      <rPr>
        <sz val="6"/>
        <rFont val="Century Gothic"/>
        <family val="2"/>
      </rPr>
      <t>correr,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vidro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6mm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espessura</t>
    </r>
  </si>
  <si>
    <r>
      <rPr>
        <b/>
        <sz val="6"/>
        <rFont val="Century Gothic"/>
        <family val="2"/>
      </rPr>
      <t>ITEM: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8.24</t>
    </r>
  </si>
  <si>
    <r>
      <rPr>
        <b/>
        <sz val="6"/>
        <rFont val="Century Gothic"/>
        <family val="2"/>
      </rPr>
      <t>SERVIÇO</t>
    </r>
    <r>
      <rPr>
        <sz val="6"/>
        <rFont val="Century Gothic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Fornecimento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instalação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película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jateada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(branca)</t>
    </r>
  </si>
  <si>
    <r>
      <rPr>
        <sz val="6"/>
        <rFont val="Century Gothic"/>
        <family val="2"/>
      </rPr>
      <t>Fornecimento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instalação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película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jateada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(branca)</t>
    </r>
  </si>
  <si>
    <r>
      <rPr>
        <b/>
        <sz val="6"/>
        <rFont val="Century Gothic"/>
        <family val="2"/>
      </rPr>
      <t>ITEM: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8.25</t>
    </r>
  </si>
  <si>
    <r>
      <rPr>
        <b/>
        <sz val="6"/>
        <rFont val="Century Gothic"/>
        <family val="2"/>
      </rPr>
      <t>SERVIÇO: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Fornecimento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instalação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película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controle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solar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refletida(prata)</t>
    </r>
  </si>
  <si>
    <r>
      <rPr>
        <sz val="6"/>
        <rFont val="Century Gothic"/>
        <family val="2"/>
      </rPr>
      <t>Fornecimento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instalação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película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controle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solar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refletida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(prata)</t>
    </r>
  </si>
  <si>
    <r>
      <rPr>
        <b/>
        <sz val="6"/>
        <rFont val="Century Gothic"/>
        <family val="2"/>
      </rPr>
      <t>ITEM: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8.26</t>
    </r>
  </si>
  <si>
    <r>
      <rPr>
        <b/>
        <sz val="6"/>
        <rFont val="Century Gothic"/>
        <family val="2"/>
      </rPr>
      <t>SERVIÇO: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Fornecimento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instalação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película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segurança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(incolor)</t>
    </r>
  </si>
  <si>
    <r>
      <rPr>
        <sz val="6"/>
        <rFont val="Century Gothic"/>
        <family val="2"/>
      </rPr>
      <t>Fornecimento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instalação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película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segurança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(incolor)</t>
    </r>
  </si>
  <si>
    <r>
      <rPr>
        <b/>
        <sz val="6"/>
        <rFont val="Century Gothic"/>
        <family val="2"/>
      </rPr>
      <t>ITEM: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8.27</t>
    </r>
  </si>
  <si>
    <r>
      <rPr>
        <b/>
        <sz val="6"/>
        <rFont val="Century Gothic"/>
        <family val="2"/>
      </rPr>
      <t>SERVIÇO: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Fornecimento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instalação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adesivo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vinil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jateado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liso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transparente</t>
    </r>
  </si>
  <si>
    <r>
      <rPr>
        <sz val="6"/>
        <rFont val="Century Gothic"/>
        <family val="2"/>
      </rPr>
      <t>Adesivo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vinil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jateado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liso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transparente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</si>
  <si>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8.28</t>
    </r>
  </si>
  <si>
    <r>
      <rPr>
        <b/>
        <sz val="6"/>
        <rFont val="Century Gothic"/>
        <family val="2"/>
      </rPr>
      <t>SERVIÇO</t>
    </r>
    <r>
      <rPr>
        <sz val="6"/>
        <rFont val="Century Gothic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Fornecimento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instalação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suporte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metálico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condicionado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janela</t>
    </r>
  </si>
  <si>
    <r>
      <rPr>
        <sz val="6"/>
        <rFont val="Century Gothic"/>
        <family val="2"/>
      </rPr>
      <t>Suporte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metálico</t>
    </r>
  </si>
  <si>
    <r>
      <rPr>
        <sz val="6"/>
        <rFont val="Century Gothic"/>
        <family val="2"/>
      </rPr>
      <t>Pedreiro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encargos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complementares-</t>
    </r>
    <r>
      <rPr>
        <sz val="6"/>
        <rFont val="Times New Roman"/>
        <family val="1"/>
      </rPr>
      <t xml:space="preserve">  </t>
    </r>
    <r>
      <rPr>
        <sz val="6"/>
        <rFont val="Century Gothic"/>
        <family val="2"/>
      </rPr>
      <t>(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chumbar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caixa)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</si>
  <si>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12.1</t>
    </r>
  </si>
  <si>
    <r>
      <rPr>
        <b/>
        <sz val="6"/>
        <rFont val="Century Gothic"/>
        <family val="2"/>
      </rPr>
      <t>SERVIÇO</t>
    </r>
    <r>
      <rPr>
        <sz val="6"/>
        <rFont val="Century Gothic"/>
        <family val="2"/>
      </rPr>
      <t>:Instalação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placa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chapa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aço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inox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área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máxima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1,30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m²,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instalação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máxima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4,00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(Paredes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externas)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</si>
  <si>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12.2</t>
    </r>
  </si>
  <si>
    <r>
      <rPr>
        <b/>
        <sz val="6"/>
        <rFont val="Century Gothic"/>
        <family val="2"/>
      </rPr>
      <t>SERVIÇO</t>
    </r>
    <r>
      <rPr>
        <sz val="6"/>
        <rFont val="Century Gothic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Instalação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placas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sinalização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acrílico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e/ou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vidro,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área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máxima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0,20m²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instalação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máxima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2,00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(Paredes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internas)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</si>
  <si>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12.4</t>
    </r>
  </si>
  <si>
    <r>
      <rPr>
        <b/>
        <sz val="6"/>
        <rFont val="Century Gothic"/>
        <family val="2"/>
      </rPr>
      <t>SERVIÇO: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Fornecimento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instalação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concertina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laminada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plana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pintura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eletrostática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verde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D=450mm</t>
    </r>
  </si>
  <si>
    <r>
      <rPr>
        <sz val="6"/>
        <rFont val="Century Gothic"/>
        <family val="2"/>
      </rPr>
      <t>Fornecimento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instalação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concertina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laminada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plana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pintura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eletrostática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verde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D=450mm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</si>
  <si>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12.7</t>
    </r>
  </si>
  <si>
    <r>
      <rPr>
        <b/>
        <sz val="6"/>
        <rFont val="Century Gothic"/>
        <family val="2"/>
      </rPr>
      <t>SERVIÇO</t>
    </r>
    <r>
      <rPr>
        <sz val="6"/>
        <rFont val="Century Gothic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obra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instalação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aparelho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condicionado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janela,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tipo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ACJ,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inclusive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material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necessário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vedação</t>
    </r>
  </si>
  <si>
    <r>
      <rPr>
        <sz val="6"/>
        <rFont val="Century Gothic"/>
        <family val="2"/>
      </rPr>
      <t>Isopor,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e=5cm</t>
    </r>
  </si>
  <si>
    <r>
      <rPr>
        <sz val="6"/>
        <color rgb="FF313131"/>
        <rFont val="Century Gothic"/>
        <family val="2"/>
      </rPr>
      <t>Eletricista</t>
    </r>
    <r>
      <rPr>
        <sz val="6"/>
        <color rgb="FF313131"/>
        <rFont val="Times New Roman"/>
        <family val="1"/>
      </rPr>
      <t xml:space="preserve"> </t>
    </r>
    <r>
      <rPr>
        <sz val="6"/>
        <color rgb="FF313131"/>
        <rFont val="Century Gothic"/>
        <family val="2"/>
      </rPr>
      <t>com</t>
    </r>
    <r>
      <rPr>
        <sz val="6"/>
        <color rgb="FF313131"/>
        <rFont val="Times New Roman"/>
        <family val="1"/>
      </rPr>
      <t xml:space="preserve"> </t>
    </r>
    <r>
      <rPr>
        <sz val="6"/>
        <color rgb="FF313131"/>
        <rFont val="Century Gothic"/>
        <family val="2"/>
      </rPr>
      <t>encargos</t>
    </r>
    <r>
      <rPr>
        <sz val="6"/>
        <color rgb="FF313131"/>
        <rFont val="Times New Roman"/>
        <family val="1"/>
      </rPr>
      <t xml:space="preserve"> </t>
    </r>
    <r>
      <rPr>
        <sz val="6"/>
        <color rgb="FF313131"/>
        <rFont val="Century Gothic"/>
        <family val="2"/>
      </rPr>
      <t>Complementares</t>
    </r>
  </si>
  <si>
    <r>
      <rPr>
        <sz val="6"/>
        <rFont val="Century Gothic"/>
        <family val="2"/>
      </rPr>
      <t>Auxiliar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eletricista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encargos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Complementares</t>
    </r>
  </si>
  <si>
    <r>
      <rPr>
        <sz val="6"/>
        <rFont val="Century Gothic"/>
        <family val="2"/>
      </rPr>
      <t>Encunhamento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argamassa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editivo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expansor,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espessura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média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=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2cm</t>
    </r>
  </si>
  <si>
    <r>
      <rPr>
        <sz val="6"/>
        <rFont val="Century Gothic"/>
        <family val="2"/>
      </rPr>
      <t>CIN-ENC-015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</si>
  <si>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12.9</t>
    </r>
  </si>
  <si>
    <r>
      <rPr>
        <b/>
        <sz val="6"/>
        <rFont val="Century Gothic"/>
        <family val="2"/>
      </rPr>
      <t>SERVIÇO</t>
    </r>
    <r>
      <rPr>
        <sz val="6"/>
        <rFont val="Century Gothic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Fornecimento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instalação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fita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antiderrapante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fotoluminescente</t>
    </r>
  </si>
  <si>
    <r>
      <rPr>
        <sz val="6"/>
        <rFont val="Century Gothic"/>
        <family val="2"/>
      </rPr>
      <t>Fita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antiderrapante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fotoluminescente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</si>
  <si>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12.10</t>
    </r>
  </si>
  <si>
    <r>
      <rPr>
        <b/>
        <sz val="6"/>
        <rFont val="Century Gothic"/>
        <family val="2"/>
      </rPr>
      <t>SERVIÇO</t>
    </r>
    <r>
      <rPr>
        <sz val="6"/>
        <rFont val="Century Gothic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Fornecimento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instalação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fita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antiderrapante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preta</t>
    </r>
  </si>
  <si>
    <r>
      <rPr>
        <sz val="6"/>
        <rFont val="Century Gothic"/>
        <family val="2"/>
      </rPr>
      <t>Fita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antiderrapante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preta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</si>
</sst>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7" x14ac:knownFonts="1"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8.5"/>
      <name val="Century Gothic"/>
      <family val="2"/>
    </font>
    <font>
      <sz val="8.5"/>
      <name val="Times New Roman"/>
      <family val="1"/>
    </font>
    <font>
      <b/>
      <sz val="7.5"/>
      <name val="Century Gothic"/>
      <family val="2"/>
    </font>
    <font>
      <sz val="7.5"/>
      <name val="Times New Roman"/>
      <family val="1"/>
    </font>
    <font>
      <sz val="7.5"/>
      <name val="Century Gothic"/>
      <family val="2"/>
    </font>
    <font>
      <b/>
      <sz val="6"/>
      <name val="Century Gothic"/>
      <family val="2"/>
    </font>
    <font>
      <sz val="6"/>
      <name val="Times New Roman"/>
      <family val="1"/>
    </font>
    <font>
      <sz val="6"/>
      <name val="Century Gothic"/>
      <family val="2"/>
    </font>
    <font>
      <sz val="6"/>
      <color rgb="FF000000"/>
      <name val="Century Gothic"/>
      <family val="2"/>
    </font>
    <font>
      <b/>
      <sz val="6"/>
      <color rgb="FF000000"/>
      <name val="Century Gothic"/>
      <family val="2"/>
    </font>
    <font>
      <b/>
      <sz val="5"/>
      <name val="Century Gothic"/>
      <family val="2"/>
    </font>
    <font>
      <sz val="5"/>
      <name val="Times New Roman"/>
      <family val="1"/>
    </font>
    <font>
      <sz val="5"/>
      <name val="Century Gothic"/>
      <family val="2"/>
    </font>
    <font>
      <sz val="6"/>
      <color rgb="FF313131"/>
      <name val="Century Gothic"/>
      <family val="2"/>
    </font>
    <font>
      <sz val="6"/>
      <color rgb="FF31313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99CCCC"/>
      </patternFill>
    </fill>
    <fill>
      <patternFill patternType="solid">
        <fgColor rgb="FFCCFFCC"/>
      </patternFill>
    </fill>
    <fill>
      <patternFill patternType="solid">
        <fgColor rgb="FFCCCCFF"/>
      </patternFill>
    </fill>
    <fill>
      <patternFill patternType="solid">
        <fgColor rgb="FFCC99CC"/>
      </patternFill>
    </fill>
    <fill>
      <patternFill patternType="solid">
        <fgColor theme="0"/>
        <bgColor indexed="64"/>
      </patternFill>
    </fill>
    <fill>
      <patternFill patternType="solid">
        <fgColor rgb="FFFFF2CC"/>
      </patternFill>
    </fill>
  </fills>
  <borders count="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0" xfId="0" applyFill="1" applyBorder="1" applyAlignment="1">
      <alignment horizontal="left" vertical="top"/>
    </xf>
    <xf numFmtId="0" fontId="0" fillId="3" borderId="4" xfId="0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left" vertical="center" wrapText="1"/>
    </xf>
    <xf numFmtId="0" fontId="0" fillId="4" borderId="4" xfId="0" applyFill="1" applyBorder="1" applyAlignment="1">
      <alignment horizontal="left" vertical="center" wrapText="1" indent="1"/>
    </xf>
    <xf numFmtId="0" fontId="0" fillId="4" borderId="4" xfId="0" applyFill="1" applyBorder="1" applyAlignment="1">
      <alignment horizontal="left" vertical="center" wrapText="1"/>
    </xf>
    <xf numFmtId="0" fontId="0" fillId="4" borderId="4" xfId="0" applyFill="1" applyBorder="1" applyAlignment="1">
      <alignment horizontal="center" vertical="top" wrapText="1"/>
    </xf>
    <xf numFmtId="0" fontId="0" fillId="0" borderId="0" xfId="0" applyNumberFormat="1" applyFill="1" applyBorder="1" applyAlignment="1">
      <alignment horizontal="left" vertical="top"/>
    </xf>
    <xf numFmtId="0" fontId="0" fillId="0" borderId="4" xfId="0" applyFill="1" applyBorder="1" applyAlignment="1">
      <alignment horizontal="left" wrapText="1"/>
    </xf>
    <xf numFmtId="0" fontId="9" fillId="0" borderId="4" xfId="0" applyFont="1" applyFill="1" applyBorder="1" applyAlignment="1">
      <alignment horizontal="right" vertical="top" wrapText="1"/>
    </xf>
    <xf numFmtId="0" fontId="9" fillId="0" borderId="4" xfId="0" applyFont="1" applyFill="1" applyBorder="1" applyAlignment="1">
      <alignment horizontal="center" vertical="top" wrapText="1"/>
    </xf>
    <xf numFmtId="2" fontId="10" fillId="0" borderId="4" xfId="0" applyNumberFormat="1" applyFont="1" applyFill="1" applyBorder="1" applyAlignment="1">
      <alignment horizontal="right" vertical="top" shrinkToFit="1"/>
    </xf>
    <xf numFmtId="0" fontId="0" fillId="5" borderId="4" xfId="0" applyFill="1" applyBorder="1" applyAlignment="1">
      <alignment horizontal="center" vertical="top" wrapText="1"/>
    </xf>
    <xf numFmtId="1" fontId="10" fillId="5" borderId="4" xfId="0" applyNumberFormat="1" applyFont="1" applyFill="1" applyBorder="1" applyAlignment="1">
      <alignment horizontal="center" vertical="top" shrinkToFit="1"/>
    </xf>
    <xf numFmtId="0" fontId="9" fillId="5" borderId="4" xfId="0" applyFont="1" applyFill="1" applyBorder="1" applyAlignment="1">
      <alignment horizontal="center" vertical="top" wrapText="1"/>
    </xf>
    <xf numFmtId="2" fontId="0" fillId="0" borderId="0" xfId="0" applyNumberFormat="1" applyFill="1" applyBorder="1" applyAlignment="1">
      <alignment horizontal="left" vertical="top"/>
    </xf>
    <xf numFmtId="2" fontId="11" fillId="0" borderId="4" xfId="0" applyNumberFormat="1" applyFont="1" applyFill="1" applyBorder="1" applyAlignment="1">
      <alignment horizontal="right" vertical="top" shrinkToFit="1"/>
    </xf>
    <xf numFmtId="0" fontId="0" fillId="4" borderId="4" xfId="0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2" fontId="10" fillId="0" borderId="4" xfId="0" applyNumberFormat="1" applyFont="1" applyFill="1" applyBorder="1" applyAlignment="1">
      <alignment horizontal="right" vertical="center" shrinkToFit="1"/>
    </xf>
    <xf numFmtId="2" fontId="10" fillId="0" borderId="4" xfId="0" applyNumberFormat="1" applyFont="1" applyFill="1" applyBorder="1" applyAlignment="1">
      <alignment horizontal="center" vertical="center" shrinkToFit="1"/>
    </xf>
    <xf numFmtId="0" fontId="9" fillId="6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1" fontId="10" fillId="5" borderId="4" xfId="0" applyNumberFormat="1" applyFont="1" applyFill="1" applyBorder="1" applyAlignment="1">
      <alignment horizontal="center" vertical="center" shrinkToFit="1"/>
    </xf>
    <xf numFmtId="0" fontId="9" fillId="5" borderId="4" xfId="0" applyFont="1" applyFill="1" applyBorder="1" applyAlignment="1">
      <alignment horizontal="center" vertical="center" wrapText="1"/>
    </xf>
    <xf numFmtId="2" fontId="9" fillId="0" borderId="4" xfId="0" applyNumberFormat="1" applyFont="1" applyFill="1" applyBorder="1" applyAlignment="1">
      <alignment horizontal="right" vertical="top" wrapText="1"/>
    </xf>
    <xf numFmtId="0" fontId="0" fillId="0" borderId="4" xfId="0" applyFill="1" applyBorder="1" applyAlignment="1">
      <alignment horizontal="left" vertical="center" wrapText="1"/>
    </xf>
    <xf numFmtId="164" fontId="10" fillId="0" borderId="4" xfId="0" applyNumberFormat="1" applyFont="1" applyFill="1" applyBorder="1" applyAlignment="1">
      <alignment horizontal="right" vertical="top" shrinkToFit="1"/>
    </xf>
    <xf numFmtId="164" fontId="10" fillId="0" borderId="4" xfId="0" applyNumberFormat="1" applyFont="1" applyFill="1" applyBorder="1" applyAlignment="1">
      <alignment horizontal="right" vertical="center" shrinkToFit="1"/>
    </xf>
    <xf numFmtId="0" fontId="7" fillId="0" borderId="4" xfId="0" applyFont="1" applyFill="1" applyBorder="1" applyAlignment="1">
      <alignment horizontal="right" vertical="top" wrapText="1"/>
    </xf>
    <xf numFmtId="0" fontId="9" fillId="6" borderId="4" xfId="0" applyFont="1" applyFill="1" applyBorder="1" applyAlignment="1">
      <alignment horizontal="center" vertical="top" wrapText="1"/>
    </xf>
    <xf numFmtId="0" fontId="0" fillId="3" borderId="4" xfId="0" applyFill="1" applyBorder="1" applyAlignment="1">
      <alignment horizontal="right" vertical="center" wrapText="1"/>
    </xf>
    <xf numFmtId="0" fontId="0" fillId="4" borderId="4" xfId="0" applyFill="1" applyBorder="1" applyAlignment="1">
      <alignment horizontal="left" vertical="top" wrapText="1" indent="1"/>
    </xf>
    <xf numFmtId="0" fontId="0" fillId="4" borderId="4" xfId="0" applyFill="1" applyBorder="1" applyAlignment="1">
      <alignment horizontal="left" vertical="top" wrapText="1"/>
    </xf>
    <xf numFmtId="0" fontId="0" fillId="6" borderId="4" xfId="0" applyFill="1" applyBorder="1" applyAlignment="1">
      <alignment horizontal="left" vertical="center" wrapText="1"/>
    </xf>
    <xf numFmtId="1" fontId="10" fillId="5" borderId="4" xfId="0" applyNumberFormat="1" applyFont="1" applyFill="1" applyBorder="1" applyAlignment="1">
      <alignment horizontal="right" vertical="top" indent="2" shrinkToFit="1"/>
    </xf>
    <xf numFmtId="1" fontId="10" fillId="5" borderId="4" xfId="0" applyNumberFormat="1" applyFont="1" applyFill="1" applyBorder="1" applyAlignment="1">
      <alignment horizontal="right" vertical="top" indent="1" shrinkToFit="1"/>
    </xf>
    <xf numFmtId="1" fontId="10" fillId="5" borderId="4" xfId="0" applyNumberFormat="1" applyFont="1" applyFill="1" applyBorder="1" applyAlignment="1">
      <alignment horizontal="right" vertical="center" indent="1" shrinkToFit="1"/>
    </xf>
    <xf numFmtId="0" fontId="0" fillId="8" borderId="4" xfId="0" applyFill="1" applyBorder="1" applyAlignment="1">
      <alignment horizontal="center" vertical="top" wrapText="1"/>
    </xf>
    <xf numFmtId="0" fontId="0" fillId="8" borderId="4" xfId="0" applyFill="1" applyBorder="1" applyAlignment="1">
      <alignment horizontal="left" vertical="top" wrapText="1"/>
    </xf>
    <xf numFmtId="0" fontId="9" fillId="8" borderId="4" xfId="0" applyFont="1" applyFill="1" applyBorder="1" applyAlignment="1">
      <alignment horizontal="center" vertical="center" wrapText="1"/>
    </xf>
    <xf numFmtId="0" fontId="0" fillId="8" borderId="4" xfId="0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right" vertical="top" shrinkToFit="1"/>
    </xf>
    <xf numFmtId="4" fontId="0" fillId="0" borderId="0" xfId="0" applyNumberFormat="1" applyFill="1" applyBorder="1" applyAlignment="1">
      <alignment horizontal="left" vertical="top"/>
    </xf>
    <xf numFmtId="4" fontId="11" fillId="0" borderId="4" xfId="0" applyNumberFormat="1" applyFont="1" applyFill="1" applyBorder="1" applyAlignment="1">
      <alignment horizontal="right" vertical="top" shrinkToFit="1"/>
    </xf>
    <xf numFmtId="0" fontId="0" fillId="6" borderId="4" xfId="0" applyFill="1" applyBorder="1" applyAlignment="1">
      <alignment horizontal="left" vertical="top" wrapText="1"/>
    </xf>
    <xf numFmtId="0" fontId="0" fillId="3" borderId="4" xfId="0" applyFill="1" applyBorder="1" applyAlignment="1">
      <alignment horizontal="left" vertical="top" wrapText="1"/>
    </xf>
    <xf numFmtId="0" fontId="0" fillId="3" borderId="4" xfId="0" applyFill="1" applyBorder="1" applyAlignment="1">
      <alignment horizontal="right" vertical="top" wrapText="1"/>
    </xf>
    <xf numFmtId="0" fontId="9" fillId="2" borderId="4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9" fillId="0" borderId="1" xfId="0" applyFont="1" applyFill="1" applyBorder="1" applyAlignment="1">
      <alignment horizontal="right" vertical="top" wrapText="1"/>
    </xf>
    <xf numFmtId="0" fontId="9" fillId="0" borderId="2" xfId="0" applyFont="1" applyFill="1" applyBorder="1" applyAlignment="1">
      <alignment horizontal="right" vertical="top" wrapText="1"/>
    </xf>
    <xf numFmtId="0" fontId="9" fillId="0" borderId="3" xfId="0" applyFont="1" applyFill="1" applyBorder="1" applyAlignment="1">
      <alignment horizontal="right" vertical="top" wrapText="1"/>
    </xf>
    <xf numFmtId="0" fontId="0" fillId="0" borderId="2" xfId="0" applyFill="1" applyBorder="1" applyAlignment="1">
      <alignment horizontal="left" wrapText="1"/>
    </xf>
    <xf numFmtId="0" fontId="0" fillId="4" borderId="1" xfId="0" applyFill="1" applyBorder="1" applyAlignment="1">
      <alignment horizontal="center" vertical="top" wrapText="1"/>
    </xf>
    <xf numFmtId="0" fontId="0" fillId="4" borderId="2" xfId="0" applyFill="1" applyBorder="1" applyAlignment="1">
      <alignment horizontal="center" vertical="top" wrapText="1"/>
    </xf>
    <xf numFmtId="0" fontId="0" fillId="4" borderId="3" xfId="0" applyFill="1" applyBorder="1" applyAlignment="1">
      <alignment horizontal="center" vertical="top" wrapText="1"/>
    </xf>
    <xf numFmtId="0" fontId="0" fillId="4" borderId="1" xfId="0" applyFill="1" applyBorder="1" applyAlignment="1">
      <alignment horizontal="left" wrapText="1"/>
    </xf>
    <xf numFmtId="0" fontId="0" fillId="4" borderId="2" xfId="0" applyFill="1" applyBorder="1" applyAlignment="1">
      <alignment horizontal="left" wrapText="1"/>
    </xf>
    <xf numFmtId="0" fontId="0" fillId="4" borderId="3" xfId="0" applyFill="1" applyBorder="1" applyAlignment="1">
      <alignment horizontal="left" wrapText="1"/>
    </xf>
    <xf numFmtId="0" fontId="0" fillId="0" borderId="1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 indent="2"/>
    </xf>
    <xf numFmtId="0" fontId="0" fillId="0" borderId="2" xfId="0" applyFill="1" applyBorder="1" applyAlignment="1">
      <alignment horizontal="left" vertical="top" wrapText="1" indent="2"/>
    </xf>
    <xf numFmtId="0" fontId="0" fillId="0" borderId="1" xfId="0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0" fontId="0" fillId="3" borderId="3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top" wrapText="1"/>
    </xf>
    <xf numFmtId="0" fontId="0" fillId="3" borderId="1" xfId="0" applyFill="1" applyBorder="1" applyAlignment="1">
      <alignment horizontal="left" vertical="top" wrapText="1"/>
    </xf>
    <xf numFmtId="0" fontId="0" fillId="3" borderId="2" xfId="0" applyFill="1" applyBorder="1" applyAlignment="1">
      <alignment horizontal="left" vertical="top" wrapText="1"/>
    </xf>
    <xf numFmtId="0" fontId="0" fillId="3" borderId="3" xfId="0" applyFill="1" applyBorder="1" applyAlignment="1">
      <alignment horizontal="left" vertical="top" wrapText="1"/>
    </xf>
    <xf numFmtId="0" fontId="0" fillId="7" borderId="1" xfId="0" applyFill="1" applyBorder="1" applyAlignment="1">
      <alignment horizontal="left" vertical="top" wrapText="1"/>
    </xf>
    <xf numFmtId="0" fontId="0" fillId="7" borderId="3" xfId="0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0" fillId="4" borderId="2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top" wrapText="1"/>
    </xf>
    <xf numFmtId="0" fontId="0" fillId="4" borderId="3" xfId="0" applyFill="1" applyBorder="1" applyAlignment="1">
      <alignment horizontal="left" vertical="top" wrapText="1"/>
    </xf>
    <xf numFmtId="0" fontId="0" fillId="4" borderId="1" xfId="0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0" fillId="4" borderId="2" xfId="0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8"/>
  <sheetViews>
    <sheetView tabSelected="1" topLeftCell="A539" workbookViewId="0">
      <selection activeCell="F549" sqref="F549"/>
    </sheetView>
  </sheetViews>
  <sheetFormatPr defaultRowHeight="15" x14ac:dyDescent="0.25"/>
  <cols>
    <col min="1" max="1" width="12.42578125" style="1" customWidth="1"/>
    <col min="2" max="2" width="23.5703125" style="1" customWidth="1"/>
    <col min="3" max="3" width="7.28515625" style="1" customWidth="1"/>
    <col min="4" max="4" width="6.85546875" style="1" customWidth="1"/>
    <col min="5" max="5" width="11.28515625" style="1" customWidth="1"/>
    <col min="6" max="6" width="8.7109375" style="1" customWidth="1"/>
    <col min="7" max="7" width="10.28515625" style="1" customWidth="1"/>
    <col min="8" max="8" width="8.42578125" style="1" customWidth="1"/>
    <col min="9" max="9" width="9" style="1" customWidth="1"/>
    <col min="10" max="17" width="0" style="1" hidden="1" customWidth="1"/>
    <col min="18" max="16384" width="9.140625" style="1"/>
  </cols>
  <sheetData>
    <row r="1" spans="1:11" ht="32.450000000000003" customHeight="1" x14ac:dyDescent="0.25">
      <c r="A1" s="65" t="s">
        <v>0</v>
      </c>
      <c r="B1" s="66"/>
      <c r="C1" s="66"/>
      <c r="D1" s="66"/>
      <c r="E1" s="66"/>
      <c r="F1" s="66"/>
      <c r="G1" s="66"/>
      <c r="H1" s="66"/>
      <c r="I1" s="66"/>
    </row>
    <row r="2" spans="1:11" ht="32.1" customHeight="1" x14ac:dyDescent="0.25">
      <c r="A2" s="67" t="s">
        <v>1</v>
      </c>
      <c r="B2" s="68"/>
      <c r="C2" s="68"/>
      <c r="D2" s="68"/>
      <c r="E2" s="68"/>
      <c r="F2" s="68"/>
      <c r="G2" s="68"/>
      <c r="H2" s="68"/>
      <c r="I2" s="69"/>
    </row>
    <row r="3" spans="1:11" ht="21.75" customHeight="1" x14ac:dyDescent="0.25">
      <c r="A3" s="2" t="s">
        <v>2</v>
      </c>
      <c r="B3" s="70" t="s">
        <v>3</v>
      </c>
      <c r="C3" s="71"/>
      <c r="D3" s="71"/>
      <c r="E3" s="72"/>
      <c r="F3" s="2" t="s">
        <v>4</v>
      </c>
      <c r="G3" s="70"/>
      <c r="H3" s="71"/>
      <c r="I3" s="71"/>
    </row>
    <row r="4" spans="1:11" ht="50.1" customHeight="1" x14ac:dyDescent="0.25">
      <c r="A4" s="73" t="s">
        <v>5</v>
      </c>
      <c r="B4" s="74"/>
      <c r="C4" s="3" t="s">
        <v>6</v>
      </c>
      <c r="D4" s="4" t="s">
        <v>7</v>
      </c>
      <c r="E4" s="5" t="s">
        <v>8</v>
      </c>
      <c r="F4" s="6" t="s">
        <v>9</v>
      </c>
      <c r="G4" s="7" t="s">
        <v>10</v>
      </c>
      <c r="H4" s="7" t="s">
        <v>11</v>
      </c>
      <c r="I4" s="7" t="s">
        <v>12</v>
      </c>
      <c r="J4" s="1">
        <v>1.2722</v>
      </c>
      <c r="K4" s="8">
        <v>7.8759999999999997E-2</v>
      </c>
    </row>
    <row r="5" spans="1:11" ht="9.75" customHeight="1" x14ac:dyDescent="0.25">
      <c r="A5" s="57" t="s">
        <v>13</v>
      </c>
      <c r="B5" s="58"/>
      <c r="C5" s="58"/>
      <c r="D5" s="58"/>
      <c r="E5" s="58"/>
      <c r="F5" s="59"/>
      <c r="G5" s="60"/>
      <c r="H5" s="61"/>
      <c r="I5" s="62"/>
    </row>
    <row r="6" spans="1:11" ht="11.45" customHeight="1" x14ac:dyDescent="0.25">
      <c r="A6" s="51"/>
      <c r="B6" s="52"/>
      <c r="C6" s="9"/>
      <c r="D6" s="10" t="s">
        <v>14</v>
      </c>
      <c r="E6" s="9"/>
      <c r="F6" s="10" t="s">
        <v>14</v>
      </c>
      <c r="G6" s="9"/>
      <c r="H6" s="9"/>
      <c r="I6" s="9"/>
    </row>
    <row r="7" spans="1:11" ht="9.75" customHeight="1" x14ac:dyDescent="0.25">
      <c r="A7" s="53" t="s">
        <v>15</v>
      </c>
      <c r="B7" s="54"/>
      <c r="C7" s="54"/>
      <c r="D7" s="54"/>
      <c r="E7" s="55"/>
      <c r="F7" s="10" t="s">
        <v>14</v>
      </c>
      <c r="G7" s="51"/>
      <c r="H7" s="56"/>
      <c r="I7" s="52"/>
    </row>
    <row r="8" spans="1:11" ht="9.75" customHeight="1" x14ac:dyDescent="0.25">
      <c r="A8" s="57" t="s">
        <v>16</v>
      </c>
      <c r="B8" s="58"/>
      <c r="C8" s="58"/>
      <c r="D8" s="58"/>
      <c r="E8" s="58"/>
      <c r="F8" s="59"/>
      <c r="G8" s="60"/>
      <c r="H8" s="61"/>
      <c r="I8" s="62"/>
    </row>
    <row r="9" spans="1:11" ht="20.85" customHeight="1" x14ac:dyDescent="0.25">
      <c r="A9" s="63" t="s">
        <v>17</v>
      </c>
      <c r="B9" s="64"/>
      <c r="C9" s="11" t="s">
        <v>18</v>
      </c>
      <c r="D9" s="12">
        <v>1.5</v>
      </c>
      <c r="E9" s="12">
        <f>F9/D9</f>
        <v>13.606666666666667</v>
      </c>
      <c r="F9" s="12">
        <v>20.41</v>
      </c>
      <c r="G9" s="13" t="s">
        <v>19</v>
      </c>
      <c r="H9" s="14">
        <v>88316</v>
      </c>
      <c r="I9" s="15" t="s">
        <v>20</v>
      </c>
      <c r="J9" s="16">
        <v>14.77</v>
      </c>
      <c r="K9" s="1">
        <f>1-E9/J9</f>
        <v>7.8763258858045471E-2</v>
      </c>
    </row>
    <row r="10" spans="1:11" ht="20.85" customHeight="1" x14ac:dyDescent="0.25">
      <c r="A10" s="63" t="s">
        <v>21</v>
      </c>
      <c r="B10" s="64"/>
      <c r="C10" s="11" t="s">
        <v>18</v>
      </c>
      <c r="D10" s="12">
        <v>1</v>
      </c>
      <c r="E10" s="12">
        <f>F10/D10</f>
        <v>18.920000000000002</v>
      </c>
      <c r="F10" s="12">
        <v>18.920000000000002</v>
      </c>
      <c r="G10" s="13" t="s">
        <v>19</v>
      </c>
      <c r="H10" s="14">
        <v>88315</v>
      </c>
      <c r="I10" s="15" t="s">
        <v>20</v>
      </c>
    </row>
    <row r="11" spans="1:11" ht="9.75" customHeight="1" x14ac:dyDescent="0.25">
      <c r="A11" s="53" t="s">
        <v>15</v>
      </c>
      <c r="B11" s="54"/>
      <c r="C11" s="54"/>
      <c r="D11" s="54"/>
      <c r="E11" s="55"/>
      <c r="F11" s="12">
        <f>SUM(F9:F10)</f>
        <v>39.33</v>
      </c>
      <c r="G11" s="51"/>
      <c r="H11" s="56"/>
      <c r="I11" s="52"/>
    </row>
    <row r="12" spans="1:11" ht="10.5" customHeight="1" x14ac:dyDescent="0.25">
      <c r="A12" s="57" t="s">
        <v>22</v>
      </c>
      <c r="B12" s="58"/>
      <c r="C12" s="58"/>
      <c r="D12" s="58"/>
      <c r="E12" s="58"/>
      <c r="F12" s="59"/>
      <c r="G12" s="60"/>
      <c r="H12" s="61"/>
      <c r="I12" s="62"/>
    </row>
    <row r="13" spans="1:11" ht="9.75" customHeight="1" x14ac:dyDescent="0.25">
      <c r="A13" s="51"/>
      <c r="B13" s="52"/>
      <c r="C13" s="9"/>
      <c r="D13" s="9"/>
      <c r="E13" s="9"/>
      <c r="F13" s="10" t="s">
        <v>14</v>
      </c>
      <c r="G13" s="9"/>
      <c r="H13" s="9"/>
      <c r="I13" s="9"/>
    </row>
    <row r="14" spans="1:11" ht="9.75" customHeight="1" x14ac:dyDescent="0.25">
      <c r="A14" s="53" t="s">
        <v>15</v>
      </c>
      <c r="B14" s="54"/>
      <c r="C14" s="54"/>
      <c r="D14" s="54"/>
      <c r="E14" s="55"/>
      <c r="F14" s="10" t="s">
        <v>14</v>
      </c>
      <c r="G14" s="51"/>
      <c r="H14" s="56"/>
      <c r="I14" s="52"/>
    </row>
    <row r="15" spans="1:11" ht="9.75" customHeight="1" x14ac:dyDescent="0.25">
      <c r="A15" s="63" t="s">
        <v>23</v>
      </c>
      <c r="B15" s="75"/>
      <c r="C15" s="75"/>
      <c r="D15" s="75"/>
      <c r="E15" s="64"/>
      <c r="F15" s="17">
        <f>F11</f>
        <v>39.33</v>
      </c>
      <c r="G15" s="51"/>
      <c r="H15" s="56"/>
      <c r="I15" s="52"/>
    </row>
    <row r="16" spans="1:11" ht="29.1" customHeight="1" x14ac:dyDescent="0.25">
      <c r="A16" s="2" t="s">
        <v>24</v>
      </c>
      <c r="B16" s="70" t="s">
        <v>25</v>
      </c>
      <c r="C16" s="71"/>
      <c r="D16" s="71"/>
      <c r="E16" s="72"/>
      <c r="F16" s="2" t="s">
        <v>26</v>
      </c>
      <c r="G16" s="76"/>
      <c r="H16" s="77"/>
      <c r="I16" s="77"/>
    </row>
    <row r="17" spans="1:10" ht="47.25" customHeight="1" x14ac:dyDescent="0.25">
      <c r="A17" s="73" t="s">
        <v>5</v>
      </c>
      <c r="B17" s="74"/>
      <c r="C17" s="3" t="s">
        <v>6</v>
      </c>
      <c r="D17" s="4" t="s">
        <v>7</v>
      </c>
      <c r="E17" s="5" t="s">
        <v>8</v>
      </c>
      <c r="F17" s="6" t="s">
        <v>9</v>
      </c>
      <c r="G17" s="7" t="s">
        <v>10</v>
      </c>
      <c r="H17" s="7" t="s">
        <v>11</v>
      </c>
      <c r="I17" s="7" t="s">
        <v>12</v>
      </c>
    </row>
    <row r="18" spans="1:10" ht="9.75" customHeight="1" x14ac:dyDescent="0.25">
      <c r="A18" s="57" t="s">
        <v>13</v>
      </c>
      <c r="B18" s="58"/>
      <c r="C18" s="58"/>
      <c r="D18" s="58"/>
      <c r="E18" s="58"/>
      <c r="F18" s="59"/>
      <c r="G18" s="60"/>
      <c r="H18" s="61"/>
      <c r="I18" s="62"/>
    </row>
    <row r="19" spans="1:10" ht="11.45" customHeight="1" x14ac:dyDescent="0.25">
      <c r="A19" s="51"/>
      <c r="B19" s="52"/>
      <c r="C19" s="9"/>
      <c r="D19" s="9"/>
      <c r="E19" s="9"/>
      <c r="F19" s="10" t="s">
        <v>14</v>
      </c>
      <c r="G19" s="9"/>
      <c r="H19" s="9"/>
      <c r="I19" s="9"/>
    </row>
    <row r="20" spans="1:10" ht="9.75" customHeight="1" x14ac:dyDescent="0.25">
      <c r="A20" s="53" t="s">
        <v>15</v>
      </c>
      <c r="B20" s="54"/>
      <c r="C20" s="54"/>
      <c r="D20" s="54"/>
      <c r="E20" s="55"/>
      <c r="F20" s="10" t="s">
        <v>14</v>
      </c>
      <c r="G20" s="51"/>
      <c r="H20" s="56"/>
      <c r="I20" s="52"/>
    </row>
    <row r="21" spans="1:10" ht="9.75" customHeight="1" x14ac:dyDescent="0.25">
      <c r="A21" s="57" t="s">
        <v>16</v>
      </c>
      <c r="B21" s="58"/>
      <c r="C21" s="58"/>
      <c r="D21" s="58"/>
      <c r="E21" s="58"/>
      <c r="F21" s="59"/>
      <c r="G21" s="60"/>
      <c r="H21" s="61"/>
      <c r="I21" s="62"/>
    </row>
    <row r="22" spans="1:10" ht="20.85" customHeight="1" x14ac:dyDescent="0.25">
      <c r="A22" s="63" t="s">
        <v>21</v>
      </c>
      <c r="B22" s="64"/>
      <c r="C22" s="11" t="s">
        <v>18</v>
      </c>
      <c r="D22" s="12">
        <v>0.25</v>
      </c>
      <c r="E22" s="12">
        <f>E10</f>
        <v>18.920000000000002</v>
      </c>
      <c r="F22" s="12">
        <f>D22*E22</f>
        <v>4.7300000000000004</v>
      </c>
      <c r="G22" s="13" t="s">
        <v>19</v>
      </c>
      <c r="H22" s="14">
        <v>88315</v>
      </c>
      <c r="I22" s="15" t="s">
        <v>20</v>
      </c>
    </row>
    <row r="23" spans="1:10" ht="9.75" customHeight="1" x14ac:dyDescent="0.25">
      <c r="A23" s="53" t="s">
        <v>15</v>
      </c>
      <c r="B23" s="54"/>
      <c r="C23" s="54"/>
      <c r="D23" s="54"/>
      <c r="E23" s="55"/>
      <c r="F23" s="17">
        <f>SUM(F22)</f>
        <v>4.7300000000000004</v>
      </c>
      <c r="G23" s="51"/>
      <c r="H23" s="56"/>
      <c r="I23" s="52"/>
    </row>
    <row r="24" spans="1:10" ht="10.5" customHeight="1" x14ac:dyDescent="0.25">
      <c r="A24" s="57" t="s">
        <v>22</v>
      </c>
      <c r="B24" s="58"/>
      <c r="C24" s="58"/>
      <c r="D24" s="58"/>
      <c r="E24" s="58"/>
      <c r="F24" s="59"/>
      <c r="G24" s="60"/>
      <c r="H24" s="61"/>
      <c r="I24" s="62"/>
    </row>
    <row r="25" spans="1:10" ht="9.75" customHeight="1" x14ac:dyDescent="0.25">
      <c r="A25" s="51"/>
      <c r="B25" s="52"/>
      <c r="C25" s="9"/>
      <c r="D25" s="9"/>
      <c r="E25" s="9"/>
      <c r="F25" s="10" t="s">
        <v>14</v>
      </c>
      <c r="G25" s="9"/>
      <c r="H25" s="9"/>
      <c r="I25" s="9"/>
    </row>
    <row r="26" spans="1:10" ht="9.75" customHeight="1" x14ac:dyDescent="0.25">
      <c r="A26" s="53" t="s">
        <v>15</v>
      </c>
      <c r="B26" s="54"/>
      <c r="C26" s="54"/>
      <c r="D26" s="54"/>
      <c r="E26" s="55"/>
      <c r="F26" s="10" t="s">
        <v>14</v>
      </c>
      <c r="G26" s="51"/>
      <c r="H26" s="56"/>
      <c r="I26" s="52"/>
    </row>
    <row r="27" spans="1:10" ht="9.75" customHeight="1" x14ac:dyDescent="0.25">
      <c r="A27" s="63" t="s">
        <v>23</v>
      </c>
      <c r="B27" s="75"/>
      <c r="C27" s="75"/>
      <c r="D27" s="75"/>
      <c r="E27" s="64"/>
      <c r="F27" s="17">
        <f>F23</f>
        <v>4.7300000000000004</v>
      </c>
      <c r="G27" s="51"/>
      <c r="H27" s="56"/>
      <c r="I27" s="52"/>
    </row>
    <row r="28" spans="1:10" ht="41.85" customHeight="1" x14ac:dyDescent="0.25">
      <c r="A28" s="2" t="s">
        <v>27</v>
      </c>
      <c r="B28" s="76" t="s">
        <v>28</v>
      </c>
      <c r="C28" s="77"/>
      <c r="D28" s="77"/>
      <c r="E28" s="78"/>
      <c r="F28" s="2" t="s">
        <v>29</v>
      </c>
      <c r="G28" s="76"/>
      <c r="H28" s="77"/>
      <c r="I28" s="77"/>
    </row>
    <row r="29" spans="1:10" ht="60.95" customHeight="1" x14ac:dyDescent="0.25">
      <c r="A29" s="73" t="s">
        <v>5</v>
      </c>
      <c r="B29" s="74"/>
      <c r="C29" s="3" t="s">
        <v>6</v>
      </c>
      <c r="D29" s="4" t="s">
        <v>7</v>
      </c>
      <c r="E29" s="5" t="s">
        <v>8</v>
      </c>
      <c r="F29" s="6" t="s">
        <v>9</v>
      </c>
      <c r="G29" s="18" t="s">
        <v>10</v>
      </c>
      <c r="H29" s="7" t="s">
        <v>11</v>
      </c>
      <c r="I29" s="7" t="s">
        <v>12</v>
      </c>
    </row>
    <row r="30" spans="1:10" ht="10.7" customHeight="1" x14ac:dyDescent="0.25">
      <c r="A30" s="57" t="s">
        <v>13</v>
      </c>
      <c r="B30" s="58"/>
      <c r="C30" s="58"/>
      <c r="D30" s="58"/>
      <c r="E30" s="58"/>
      <c r="F30" s="59"/>
      <c r="G30" s="60"/>
      <c r="H30" s="61"/>
      <c r="I30" s="62"/>
    </row>
    <row r="31" spans="1:10" ht="42.2" customHeight="1" x14ac:dyDescent="0.25">
      <c r="A31" s="63" t="s">
        <v>30</v>
      </c>
      <c r="B31" s="64"/>
      <c r="C31" s="19" t="s">
        <v>31</v>
      </c>
      <c r="D31" s="20">
        <v>1</v>
      </c>
      <c r="E31" s="21">
        <v>107.12</v>
      </c>
      <c r="F31" s="20">
        <f>D31*E31</f>
        <v>107.12</v>
      </c>
      <c r="G31" s="22" t="s">
        <v>32</v>
      </c>
      <c r="H31" s="22" t="s">
        <v>32</v>
      </c>
      <c r="I31" s="22" t="s">
        <v>20</v>
      </c>
      <c r="J31" s="16"/>
    </row>
    <row r="32" spans="1:10" ht="9.75" customHeight="1" x14ac:dyDescent="0.25">
      <c r="A32" s="53" t="s">
        <v>15</v>
      </c>
      <c r="B32" s="54"/>
      <c r="C32" s="54"/>
      <c r="D32" s="54"/>
      <c r="E32" s="55"/>
      <c r="F32" s="12">
        <f>F31</f>
        <v>107.12</v>
      </c>
      <c r="G32" s="51"/>
      <c r="H32" s="56"/>
      <c r="I32" s="52"/>
    </row>
    <row r="33" spans="1:10" ht="9.75" customHeight="1" x14ac:dyDescent="0.25">
      <c r="A33" s="57" t="s">
        <v>16</v>
      </c>
      <c r="B33" s="58"/>
      <c r="C33" s="58"/>
      <c r="D33" s="58"/>
      <c r="E33" s="58"/>
      <c r="F33" s="59"/>
      <c r="G33" s="60"/>
      <c r="H33" s="61"/>
      <c r="I33" s="62"/>
    </row>
    <row r="34" spans="1:10" ht="23.1" customHeight="1" x14ac:dyDescent="0.25">
      <c r="A34" s="67" t="s">
        <v>33</v>
      </c>
      <c r="B34" s="69"/>
      <c r="C34" s="19" t="s">
        <v>18</v>
      </c>
      <c r="D34" s="20">
        <v>2.2000000000000002</v>
      </c>
      <c r="E34" s="20">
        <f>18.52-18.52*K4</f>
        <v>17.0613648</v>
      </c>
      <c r="F34" s="20">
        <f>E34*D34</f>
        <v>37.535002560000002</v>
      </c>
      <c r="G34" s="23" t="s">
        <v>19</v>
      </c>
      <c r="H34" s="24">
        <v>88261</v>
      </c>
      <c r="I34" s="25" t="s">
        <v>20</v>
      </c>
    </row>
    <row r="35" spans="1:10" ht="9.75" customHeight="1" x14ac:dyDescent="0.25">
      <c r="A35" s="51"/>
      <c r="B35" s="56"/>
      <c r="C35" s="56"/>
      <c r="D35" s="56"/>
      <c r="E35" s="52"/>
      <c r="F35" s="12">
        <f>F34</f>
        <v>37.535002560000002</v>
      </c>
      <c r="G35" s="51"/>
      <c r="H35" s="56"/>
      <c r="I35" s="52"/>
    </row>
    <row r="36" spans="1:10" ht="10.5" customHeight="1" x14ac:dyDescent="0.25">
      <c r="A36" s="57" t="s">
        <v>22</v>
      </c>
      <c r="B36" s="58"/>
      <c r="C36" s="58"/>
      <c r="D36" s="58"/>
      <c r="E36" s="58"/>
      <c r="F36" s="59"/>
      <c r="G36" s="60"/>
      <c r="H36" s="61"/>
      <c r="I36" s="62"/>
    </row>
    <row r="37" spans="1:10" ht="9.75" customHeight="1" x14ac:dyDescent="0.25">
      <c r="A37" s="51"/>
      <c r="B37" s="52"/>
      <c r="C37" s="9"/>
      <c r="D37" s="9"/>
      <c r="E37" s="9"/>
      <c r="F37" s="10" t="s">
        <v>14</v>
      </c>
      <c r="G37" s="9"/>
      <c r="H37" s="9"/>
      <c r="I37" s="9"/>
    </row>
    <row r="38" spans="1:10" ht="9.75" customHeight="1" x14ac:dyDescent="0.25">
      <c r="A38" s="53" t="s">
        <v>15</v>
      </c>
      <c r="B38" s="54"/>
      <c r="C38" s="54"/>
      <c r="D38" s="54"/>
      <c r="E38" s="55"/>
      <c r="F38" s="26"/>
      <c r="G38" s="51"/>
      <c r="H38" s="56"/>
      <c r="I38" s="52"/>
    </row>
    <row r="39" spans="1:10" ht="9.75" customHeight="1" x14ac:dyDescent="0.25">
      <c r="A39" s="63" t="s">
        <v>23</v>
      </c>
      <c r="B39" s="75"/>
      <c r="C39" s="75"/>
      <c r="D39" s="75"/>
      <c r="E39" s="64"/>
      <c r="F39" s="17">
        <f>SUM(F35,F32)</f>
        <v>144.65500256000001</v>
      </c>
      <c r="G39" s="51"/>
      <c r="H39" s="56"/>
      <c r="I39" s="52"/>
    </row>
    <row r="41" spans="1:10" x14ac:dyDescent="0.25">
      <c r="A41" s="65" t="s">
        <v>0</v>
      </c>
      <c r="B41" s="66"/>
      <c r="C41" s="66"/>
      <c r="D41" s="66"/>
      <c r="E41" s="66"/>
      <c r="F41" s="66"/>
      <c r="G41" s="66"/>
      <c r="H41" s="66"/>
      <c r="I41" s="66"/>
    </row>
    <row r="42" spans="1:10" ht="25.5" customHeight="1" x14ac:dyDescent="0.25">
      <c r="A42" s="67" t="s">
        <v>1</v>
      </c>
      <c r="B42" s="68"/>
      <c r="C42" s="68"/>
      <c r="D42" s="68"/>
      <c r="E42" s="68"/>
      <c r="F42" s="68"/>
      <c r="G42" s="68"/>
      <c r="H42" s="68"/>
      <c r="I42" s="69"/>
    </row>
    <row r="43" spans="1:10" ht="16.5" x14ac:dyDescent="0.25">
      <c r="A43" s="2" t="s">
        <v>34</v>
      </c>
      <c r="B43" s="76" t="s">
        <v>35</v>
      </c>
      <c r="C43" s="77"/>
      <c r="D43" s="77"/>
      <c r="E43" s="78"/>
      <c r="F43" s="2" t="s">
        <v>36</v>
      </c>
      <c r="G43" s="76"/>
      <c r="H43" s="77"/>
      <c r="I43" s="77"/>
    </row>
    <row r="44" spans="1:10" ht="74.25" x14ac:dyDescent="0.25">
      <c r="A44" s="73" t="s">
        <v>5</v>
      </c>
      <c r="B44" s="74"/>
      <c r="C44" s="3" t="s">
        <v>6</v>
      </c>
      <c r="D44" s="4" t="s">
        <v>7</v>
      </c>
      <c r="E44" s="5" t="s">
        <v>8</v>
      </c>
      <c r="F44" s="6" t="s">
        <v>9</v>
      </c>
      <c r="G44" s="18" t="s">
        <v>10</v>
      </c>
      <c r="H44" s="7" t="s">
        <v>11</v>
      </c>
      <c r="I44" s="7" t="s">
        <v>12</v>
      </c>
    </row>
    <row r="45" spans="1:10" x14ac:dyDescent="0.25">
      <c r="A45" s="57" t="s">
        <v>13</v>
      </c>
      <c r="B45" s="58"/>
      <c r="C45" s="58"/>
      <c r="D45" s="58"/>
      <c r="E45" s="58"/>
      <c r="F45" s="59"/>
      <c r="G45" s="60"/>
      <c r="H45" s="61"/>
      <c r="I45" s="62"/>
    </row>
    <row r="46" spans="1:10" x14ac:dyDescent="0.25">
      <c r="A46" s="63" t="s">
        <v>37</v>
      </c>
      <c r="B46" s="64"/>
      <c r="C46" s="19" t="s">
        <v>31</v>
      </c>
      <c r="D46" s="20">
        <v>1</v>
      </c>
      <c r="E46" s="20">
        <v>117.31</v>
      </c>
      <c r="F46" s="20">
        <f>D46*E46</f>
        <v>117.31</v>
      </c>
      <c r="G46" s="22" t="s">
        <v>32</v>
      </c>
      <c r="H46" s="22" t="s">
        <v>32</v>
      </c>
      <c r="I46" s="22" t="s">
        <v>20</v>
      </c>
    </row>
    <row r="47" spans="1:10" x14ac:dyDescent="0.25">
      <c r="A47" s="53" t="s">
        <v>15</v>
      </c>
      <c r="B47" s="54"/>
      <c r="C47" s="54"/>
      <c r="D47" s="54"/>
      <c r="E47" s="55"/>
      <c r="F47" s="12">
        <f>F46</f>
        <v>117.31</v>
      </c>
      <c r="G47" s="51"/>
      <c r="H47" s="56"/>
      <c r="I47" s="52"/>
    </row>
    <row r="48" spans="1:10" x14ac:dyDescent="0.25">
      <c r="A48" s="57" t="s">
        <v>16</v>
      </c>
      <c r="B48" s="58"/>
      <c r="C48" s="58"/>
      <c r="D48" s="58"/>
      <c r="E48" s="58"/>
      <c r="F48" s="59"/>
      <c r="G48" s="60"/>
      <c r="H48" s="61"/>
      <c r="I48" s="62"/>
      <c r="J48" s="16">
        <f>F54-F50</f>
        <v>117.31</v>
      </c>
    </row>
    <row r="49" spans="1:10" x14ac:dyDescent="0.25">
      <c r="A49" s="67" t="s">
        <v>33</v>
      </c>
      <c r="B49" s="69"/>
      <c r="C49" s="19" t="s">
        <v>18</v>
      </c>
      <c r="D49" s="20">
        <v>1</v>
      </c>
      <c r="E49" s="20">
        <f>E34</f>
        <v>17.0613648</v>
      </c>
      <c r="F49" s="20">
        <f>D49*E49</f>
        <v>17.0613648</v>
      </c>
      <c r="G49" s="23" t="s">
        <v>19</v>
      </c>
      <c r="H49" s="24">
        <v>88261</v>
      </c>
      <c r="I49" s="25" t="s">
        <v>20</v>
      </c>
    </row>
    <row r="50" spans="1:10" x14ac:dyDescent="0.25">
      <c r="A50" s="51"/>
      <c r="B50" s="56"/>
      <c r="C50" s="56"/>
      <c r="D50" s="56"/>
      <c r="E50" s="52"/>
      <c r="F50" s="12">
        <f>F49</f>
        <v>17.0613648</v>
      </c>
      <c r="G50" s="51"/>
      <c r="H50" s="56"/>
      <c r="I50" s="52"/>
    </row>
    <row r="51" spans="1:10" x14ac:dyDescent="0.25">
      <c r="A51" s="57" t="s">
        <v>22</v>
      </c>
      <c r="B51" s="58"/>
      <c r="C51" s="58"/>
      <c r="D51" s="58"/>
      <c r="E51" s="58"/>
      <c r="F51" s="59"/>
      <c r="G51" s="60"/>
      <c r="H51" s="61"/>
      <c r="I51" s="62"/>
    </row>
    <row r="52" spans="1:10" x14ac:dyDescent="0.25">
      <c r="A52" s="51"/>
      <c r="B52" s="52"/>
      <c r="C52" s="9"/>
      <c r="D52" s="9"/>
      <c r="E52" s="9"/>
      <c r="F52" s="10" t="s">
        <v>14</v>
      </c>
      <c r="G52" s="9"/>
      <c r="H52" s="9"/>
      <c r="I52" s="9"/>
    </row>
    <row r="53" spans="1:10" x14ac:dyDescent="0.25">
      <c r="A53" s="53" t="s">
        <v>15</v>
      </c>
      <c r="B53" s="54"/>
      <c r="C53" s="54"/>
      <c r="D53" s="54"/>
      <c r="E53" s="55"/>
      <c r="F53" s="10" t="s">
        <v>14</v>
      </c>
      <c r="G53" s="51"/>
      <c r="H53" s="56"/>
      <c r="I53" s="52"/>
    </row>
    <row r="54" spans="1:10" x14ac:dyDescent="0.25">
      <c r="A54" s="63" t="s">
        <v>23</v>
      </c>
      <c r="B54" s="75"/>
      <c r="C54" s="75"/>
      <c r="D54" s="75"/>
      <c r="E54" s="64"/>
      <c r="F54" s="17">
        <f>SUM(F50,F47)</f>
        <v>134.37136480000001</v>
      </c>
      <c r="G54" s="51"/>
      <c r="H54" s="56"/>
      <c r="I54" s="52"/>
      <c r="J54" s="16">
        <f>SUM(F50,F47)</f>
        <v>134.37136480000001</v>
      </c>
    </row>
    <row r="55" spans="1:10" ht="16.5" x14ac:dyDescent="0.25">
      <c r="A55" s="2" t="s">
        <v>38</v>
      </c>
      <c r="B55" s="76" t="s">
        <v>39</v>
      </c>
      <c r="C55" s="77"/>
      <c r="D55" s="77"/>
      <c r="E55" s="78"/>
      <c r="F55" s="2" t="s">
        <v>26</v>
      </c>
      <c r="G55" s="70"/>
      <c r="H55" s="71"/>
      <c r="I55" s="71"/>
    </row>
    <row r="56" spans="1:10" ht="74.25" x14ac:dyDescent="0.25">
      <c r="A56" s="73" t="s">
        <v>5</v>
      </c>
      <c r="B56" s="74"/>
      <c r="C56" s="3" t="s">
        <v>6</v>
      </c>
      <c r="D56" s="4" t="s">
        <v>7</v>
      </c>
      <c r="E56" s="5" t="s">
        <v>8</v>
      </c>
      <c r="F56" s="6" t="s">
        <v>9</v>
      </c>
      <c r="G56" s="7" t="s">
        <v>10</v>
      </c>
      <c r="H56" s="7" t="s">
        <v>11</v>
      </c>
      <c r="I56" s="7" t="s">
        <v>12</v>
      </c>
    </row>
    <row r="57" spans="1:10" x14ac:dyDescent="0.25">
      <c r="A57" s="57" t="s">
        <v>13</v>
      </c>
      <c r="B57" s="58"/>
      <c r="C57" s="58"/>
      <c r="D57" s="58"/>
      <c r="E57" s="58"/>
      <c r="F57" s="59"/>
      <c r="G57" s="60"/>
      <c r="H57" s="61"/>
      <c r="I57" s="62"/>
    </row>
    <row r="58" spans="1:10" x14ac:dyDescent="0.25">
      <c r="A58" s="67" t="s">
        <v>40</v>
      </c>
      <c r="B58" s="69"/>
      <c r="C58" s="19" t="s">
        <v>41</v>
      </c>
      <c r="D58" s="20">
        <v>1</v>
      </c>
      <c r="E58" s="20">
        <v>4.74</v>
      </c>
      <c r="F58" s="20">
        <f>D58*E58</f>
        <v>4.74</v>
      </c>
      <c r="G58" s="22" t="s">
        <v>32</v>
      </c>
      <c r="H58" s="22" t="s">
        <v>32</v>
      </c>
      <c r="I58" s="22" t="s">
        <v>42</v>
      </c>
    </row>
    <row r="59" spans="1:10" x14ac:dyDescent="0.25">
      <c r="A59" s="53" t="s">
        <v>15</v>
      </c>
      <c r="B59" s="54"/>
      <c r="C59" s="54"/>
      <c r="D59" s="54"/>
      <c r="E59" s="55"/>
      <c r="F59" s="12">
        <f>F58</f>
        <v>4.74</v>
      </c>
      <c r="G59" s="51"/>
      <c r="H59" s="56"/>
      <c r="I59" s="52"/>
      <c r="J59" s="16">
        <f>J65-F66</f>
        <v>0</v>
      </c>
    </row>
    <row r="60" spans="1:10" x14ac:dyDescent="0.25">
      <c r="A60" s="57" t="s">
        <v>16</v>
      </c>
      <c r="B60" s="58"/>
      <c r="C60" s="58"/>
      <c r="D60" s="58"/>
      <c r="E60" s="58"/>
      <c r="F60" s="59"/>
      <c r="G60" s="60"/>
      <c r="H60" s="61"/>
      <c r="I60" s="62"/>
    </row>
    <row r="61" spans="1:10" x14ac:dyDescent="0.25">
      <c r="A61" s="63" t="s">
        <v>43</v>
      </c>
      <c r="B61" s="64"/>
      <c r="C61" s="11" t="s">
        <v>18</v>
      </c>
      <c r="D61" s="12">
        <v>0.25</v>
      </c>
      <c r="E61" s="12">
        <f>F61/D61</f>
        <v>15.44</v>
      </c>
      <c r="F61" s="12">
        <f>F62</f>
        <v>3.86</v>
      </c>
      <c r="G61" s="13" t="s">
        <v>44</v>
      </c>
      <c r="H61" s="14">
        <v>12872</v>
      </c>
      <c r="I61" s="15" t="s">
        <v>42</v>
      </c>
    </row>
    <row r="62" spans="1:10" x14ac:dyDescent="0.25">
      <c r="A62" s="53" t="s">
        <v>15</v>
      </c>
      <c r="B62" s="54"/>
      <c r="C62" s="54"/>
      <c r="D62" s="54"/>
      <c r="E62" s="55"/>
      <c r="F62" s="12">
        <v>3.86</v>
      </c>
      <c r="G62" s="51"/>
      <c r="H62" s="56"/>
      <c r="I62" s="52"/>
    </row>
    <row r="63" spans="1:10" x14ac:dyDescent="0.25">
      <c r="A63" s="57" t="s">
        <v>22</v>
      </c>
      <c r="B63" s="58"/>
      <c r="C63" s="58"/>
      <c r="D63" s="58"/>
      <c r="E63" s="58"/>
      <c r="F63" s="59"/>
      <c r="G63" s="60"/>
      <c r="H63" s="61"/>
      <c r="I63" s="62"/>
    </row>
    <row r="64" spans="1:10" x14ac:dyDescent="0.25">
      <c r="A64" s="67"/>
      <c r="B64" s="69"/>
      <c r="C64" s="27"/>
      <c r="D64" s="27"/>
      <c r="E64" s="27"/>
      <c r="F64" s="27"/>
      <c r="G64" s="27"/>
      <c r="H64" s="27"/>
      <c r="I64" s="27"/>
    </row>
    <row r="65" spans="1:10" x14ac:dyDescent="0.25">
      <c r="A65" s="53" t="s">
        <v>15</v>
      </c>
      <c r="B65" s="54"/>
      <c r="C65" s="54"/>
      <c r="D65" s="54"/>
      <c r="E65" s="55"/>
      <c r="F65" s="10" t="s">
        <v>14</v>
      </c>
      <c r="G65" s="51"/>
      <c r="H65" s="56"/>
      <c r="I65" s="52"/>
      <c r="J65" s="16">
        <f>SUM(F62,F59)</f>
        <v>8.6</v>
      </c>
    </row>
    <row r="66" spans="1:10" x14ac:dyDescent="0.25">
      <c r="A66" s="63" t="s">
        <v>23</v>
      </c>
      <c r="B66" s="75"/>
      <c r="C66" s="75"/>
      <c r="D66" s="75"/>
      <c r="E66" s="64"/>
      <c r="F66" s="17">
        <f>SUM(F62,F59)</f>
        <v>8.6</v>
      </c>
      <c r="G66" s="51"/>
      <c r="H66" s="56"/>
      <c r="I66" s="52"/>
    </row>
    <row r="67" spans="1:10" ht="16.5" x14ac:dyDescent="0.25">
      <c r="A67" s="2" t="s">
        <v>45</v>
      </c>
      <c r="B67" s="70" t="s">
        <v>46</v>
      </c>
      <c r="C67" s="71"/>
      <c r="D67" s="71"/>
      <c r="E67" s="72"/>
      <c r="F67" s="2" t="s">
        <v>47</v>
      </c>
      <c r="G67" s="76"/>
      <c r="H67" s="77"/>
      <c r="I67" s="77"/>
    </row>
    <row r="68" spans="1:10" ht="74.25" x14ac:dyDescent="0.25">
      <c r="A68" s="73" t="s">
        <v>5</v>
      </c>
      <c r="B68" s="74"/>
      <c r="C68" s="3" t="s">
        <v>6</v>
      </c>
      <c r="D68" s="4" t="s">
        <v>7</v>
      </c>
      <c r="E68" s="5" t="s">
        <v>8</v>
      </c>
      <c r="F68" s="6" t="s">
        <v>9</v>
      </c>
      <c r="G68" s="7" t="s">
        <v>10</v>
      </c>
      <c r="H68" s="7" t="s">
        <v>11</v>
      </c>
      <c r="I68" s="7" t="s">
        <v>12</v>
      </c>
    </row>
    <row r="69" spans="1:10" x14ac:dyDescent="0.25">
      <c r="A69" s="57" t="s">
        <v>13</v>
      </c>
      <c r="B69" s="58"/>
      <c r="C69" s="58"/>
      <c r="D69" s="58"/>
      <c r="E69" s="58"/>
      <c r="F69" s="59"/>
      <c r="G69" s="60"/>
      <c r="H69" s="61"/>
      <c r="I69" s="62"/>
    </row>
    <row r="70" spans="1:10" x14ac:dyDescent="0.25">
      <c r="A70" s="79" t="s">
        <v>48</v>
      </c>
      <c r="B70" s="80"/>
      <c r="C70" s="11" t="s">
        <v>49</v>
      </c>
      <c r="D70" s="28">
        <v>0.1</v>
      </c>
      <c r="E70" s="12">
        <v>0.37</v>
      </c>
      <c r="F70" s="12">
        <f>D70*E70</f>
        <v>3.6999999999999998E-2</v>
      </c>
      <c r="G70" s="13" t="s">
        <v>44</v>
      </c>
      <c r="H70" s="14">
        <v>1379</v>
      </c>
      <c r="I70" s="15" t="s">
        <v>42</v>
      </c>
    </row>
    <row r="71" spans="1:10" x14ac:dyDescent="0.25">
      <c r="A71" s="63" t="s">
        <v>50</v>
      </c>
      <c r="B71" s="64"/>
      <c r="C71" s="11" t="s">
        <v>51</v>
      </c>
      <c r="D71" s="28">
        <v>0.05</v>
      </c>
      <c r="E71" s="12">
        <v>14.25</v>
      </c>
      <c r="F71" s="12">
        <f>D71*E71</f>
        <v>0.71250000000000002</v>
      </c>
      <c r="G71" s="13" t="s">
        <v>44</v>
      </c>
      <c r="H71" s="14">
        <v>11849</v>
      </c>
      <c r="I71" s="15" t="s">
        <v>42</v>
      </c>
    </row>
    <row r="72" spans="1:10" x14ac:dyDescent="0.25">
      <c r="A72" s="53" t="s">
        <v>15</v>
      </c>
      <c r="B72" s="54"/>
      <c r="C72" s="54"/>
      <c r="D72" s="54"/>
      <c r="E72" s="55"/>
      <c r="F72" s="12">
        <f>SUM(F70:F71)</f>
        <v>0.74950000000000006</v>
      </c>
      <c r="G72" s="51"/>
      <c r="H72" s="56"/>
      <c r="I72" s="52"/>
    </row>
    <row r="73" spans="1:10" x14ac:dyDescent="0.25">
      <c r="A73" s="57" t="s">
        <v>16</v>
      </c>
      <c r="B73" s="58"/>
      <c r="C73" s="58"/>
      <c r="D73" s="58"/>
      <c r="E73" s="58"/>
      <c r="F73" s="59"/>
      <c r="G73" s="60"/>
      <c r="H73" s="61"/>
      <c r="I73" s="62"/>
    </row>
    <row r="74" spans="1:10" x14ac:dyDescent="0.25">
      <c r="A74" s="63" t="s">
        <v>52</v>
      </c>
      <c r="B74" s="64"/>
      <c r="C74" s="11" t="s">
        <v>18</v>
      </c>
      <c r="D74" s="28">
        <v>0.1</v>
      </c>
      <c r="E74" s="12">
        <v>19.05</v>
      </c>
      <c r="F74" s="12">
        <f>E74*D74</f>
        <v>1.9050000000000002</v>
      </c>
      <c r="G74" s="13" t="s">
        <v>19</v>
      </c>
      <c r="H74" s="14">
        <v>88309</v>
      </c>
      <c r="I74" s="15" t="s">
        <v>20</v>
      </c>
      <c r="J74" s="1">
        <f>E74-E74*K4</f>
        <v>17.549621999999999</v>
      </c>
    </row>
    <row r="75" spans="1:10" x14ac:dyDescent="0.25">
      <c r="A75" s="67" t="s">
        <v>17</v>
      </c>
      <c r="B75" s="69"/>
      <c r="C75" s="19" t="s">
        <v>18</v>
      </c>
      <c r="D75" s="29">
        <v>0.05</v>
      </c>
      <c r="E75" s="20">
        <f>E9</f>
        <v>13.606666666666667</v>
      </c>
      <c r="F75" s="12">
        <f>E75*D75</f>
        <v>0.68033333333333346</v>
      </c>
      <c r="G75" s="23" t="s">
        <v>19</v>
      </c>
      <c r="H75" s="24">
        <v>88316</v>
      </c>
      <c r="I75" s="25" t="s">
        <v>20</v>
      </c>
    </row>
    <row r="76" spans="1:10" x14ac:dyDescent="0.25">
      <c r="A76" s="53" t="s">
        <v>15</v>
      </c>
      <c r="B76" s="54"/>
      <c r="C76" s="54"/>
      <c r="D76" s="54"/>
      <c r="E76" s="55"/>
      <c r="F76" s="12">
        <f>SUM(F74:F75)</f>
        <v>2.5853333333333337</v>
      </c>
      <c r="G76" s="51"/>
      <c r="H76" s="56"/>
      <c r="I76" s="52"/>
    </row>
    <row r="77" spans="1:10" x14ac:dyDescent="0.25">
      <c r="A77" s="57" t="s">
        <v>22</v>
      </c>
      <c r="B77" s="58"/>
      <c r="C77" s="58"/>
      <c r="D77" s="58"/>
      <c r="E77" s="58"/>
      <c r="F77" s="59"/>
      <c r="G77" s="60"/>
      <c r="H77" s="61"/>
      <c r="I77" s="62"/>
    </row>
    <row r="78" spans="1:10" x14ac:dyDescent="0.25">
      <c r="A78" s="51"/>
      <c r="B78" s="52"/>
      <c r="C78" s="9"/>
      <c r="D78" s="9"/>
      <c r="E78" s="9"/>
      <c r="F78" s="9"/>
      <c r="G78" s="9"/>
      <c r="H78" s="9"/>
      <c r="I78" s="9"/>
    </row>
    <row r="79" spans="1:10" x14ac:dyDescent="0.25">
      <c r="A79" s="53" t="s">
        <v>15</v>
      </c>
      <c r="B79" s="54"/>
      <c r="C79" s="54"/>
      <c r="D79" s="54"/>
      <c r="E79" s="55"/>
      <c r="F79" s="10" t="s">
        <v>14</v>
      </c>
      <c r="G79" s="51"/>
      <c r="H79" s="56"/>
      <c r="I79" s="52"/>
    </row>
    <row r="80" spans="1:10" x14ac:dyDescent="0.25">
      <c r="A80" s="63" t="s">
        <v>23</v>
      </c>
      <c r="B80" s="75"/>
      <c r="C80" s="75"/>
      <c r="D80" s="75"/>
      <c r="E80" s="64"/>
      <c r="F80" s="17">
        <f>SUM(F76,F72)</f>
        <v>3.334833333333334</v>
      </c>
      <c r="G80" s="51"/>
      <c r="H80" s="56"/>
      <c r="I80" s="52"/>
      <c r="J80" s="16">
        <f>SUM(F76,F72)</f>
        <v>3.334833333333334</v>
      </c>
    </row>
    <row r="82" spans="1:9" x14ac:dyDescent="0.25">
      <c r="A82" s="65" t="s">
        <v>0</v>
      </c>
      <c r="B82" s="66"/>
      <c r="C82" s="66"/>
      <c r="D82" s="66"/>
      <c r="E82" s="66"/>
      <c r="F82" s="66"/>
      <c r="G82" s="66"/>
      <c r="H82" s="66"/>
      <c r="I82" s="66"/>
    </row>
    <row r="83" spans="1:9" ht="24" customHeight="1" x14ac:dyDescent="0.25">
      <c r="A83" s="67" t="s">
        <v>1</v>
      </c>
      <c r="B83" s="68"/>
      <c r="C83" s="68"/>
      <c r="D83" s="68"/>
      <c r="E83" s="68"/>
      <c r="F83" s="68"/>
      <c r="G83" s="68"/>
      <c r="H83" s="68"/>
      <c r="I83" s="69"/>
    </row>
    <row r="84" spans="1:9" ht="16.5" x14ac:dyDescent="0.25">
      <c r="A84" s="2" t="s">
        <v>53</v>
      </c>
      <c r="B84" s="76" t="s">
        <v>54</v>
      </c>
      <c r="C84" s="77"/>
      <c r="D84" s="77"/>
      <c r="E84" s="78"/>
      <c r="F84" s="2" t="s">
        <v>47</v>
      </c>
      <c r="G84" s="76"/>
      <c r="H84" s="77"/>
      <c r="I84" s="77"/>
    </row>
    <row r="85" spans="1:9" ht="74.25" x14ac:dyDescent="0.25">
      <c r="A85" s="73" t="s">
        <v>5</v>
      </c>
      <c r="B85" s="74"/>
      <c r="C85" s="3" t="s">
        <v>6</v>
      </c>
      <c r="D85" s="4" t="s">
        <v>7</v>
      </c>
      <c r="E85" s="5" t="s">
        <v>8</v>
      </c>
      <c r="F85" s="6" t="s">
        <v>9</v>
      </c>
      <c r="G85" s="7" t="s">
        <v>10</v>
      </c>
      <c r="H85" s="7" t="s">
        <v>11</v>
      </c>
      <c r="I85" s="7" t="s">
        <v>12</v>
      </c>
    </row>
    <row r="86" spans="1:9" x14ac:dyDescent="0.25">
      <c r="A86" s="57" t="s">
        <v>13</v>
      </c>
      <c r="B86" s="58"/>
      <c r="C86" s="58"/>
      <c r="D86" s="58"/>
      <c r="E86" s="58"/>
      <c r="F86" s="59"/>
      <c r="G86" s="60"/>
      <c r="H86" s="61"/>
      <c r="I86" s="62"/>
    </row>
    <row r="87" spans="1:9" x14ac:dyDescent="0.25">
      <c r="A87" s="51"/>
      <c r="B87" s="52"/>
      <c r="C87" s="9"/>
      <c r="D87" s="9"/>
      <c r="E87" s="9"/>
      <c r="F87" s="9"/>
      <c r="G87" s="9"/>
      <c r="H87" s="9"/>
      <c r="I87" s="9"/>
    </row>
    <row r="88" spans="1:9" x14ac:dyDescent="0.25">
      <c r="A88" s="53" t="s">
        <v>15</v>
      </c>
      <c r="B88" s="54"/>
      <c r="C88" s="54"/>
      <c r="D88" s="54"/>
      <c r="E88" s="55"/>
      <c r="F88" s="10" t="s">
        <v>14</v>
      </c>
      <c r="G88" s="51"/>
      <c r="H88" s="56"/>
      <c r="I88" s="52"/>
    </row>
    <row r="89" spans="1:9" x14ac:dyDescent="0.25">
      <c r="A89" s="57" t="s">
        <v>16</v>
      </c>
      <c r="B89" s="58"/>
      <c r="C89" s="58"/>
      <c r="D89" s="58"/>
      <c r="E89" s="58"/>
      <c r="F89" s="59"/>
      <c r="G89" s="60"/>
      <c r="H89" s="61"/>
      <c r="I89" s="62"/>
    </row>
    <row r="90" spans="1:9" x14ac:dyDescent="0.25">
      <c r="A90" s="51"/>
      <c r="B90" s="52"/>
      <c r="C90" s="9"/>
      <c r="D90" s="9"/>
      <c r="E90" s="9"/>
      <c r="F90" s="10" t="s">
        <v>14</v>
      </c>
      <c r="G90" s="9"/>
      <c r="H90" s="9"/>
      <c r="I90" s="9"/>
    </row>
    <row r="91" spans="1:9" x14ac:dyDescent="0.25">
      <c r="A91" s="53" t="s">
        <v>15</v>
      </c>
      <c r="B91" s="54"/>
      <c r="C91" s="54"/>
      <c r="D91" s="54"/>
      <c r="E91" s="55"/>
      <c r="F91" s="10" t="s">
        <v>14</v>
      </c>
      <c r="G91" s="51"/>
      <c r="H91" s="56"/>
      <c r="I91" s="52"/>
    </row>
    <row r="92" spans="1:9" x14ac:dyDescent="0.25">
      <c r="A92" s="57" t="s">
        <v>22</v>
      </c>
      <c r="B92" s="58"/>
      <c r="C92" s="58"/>
      <c r="D92" s="58"/>
      <c r="E92" s="58"/>
      <c r="F92" s="59"/>
      <c r="G92" s="60"/>
      <c r="H92" s="61"/>
      <c r="I92" s="62"/>
    </row>
    <row r="93" spans="1:9" ht="26.25" customHeight="1" x14ac:dyDescent="0.25">
      <c r="A93" s="63" t="s">
        <v>55</v>
      </c>
      <c r="B93" s="64"/>
      <c r="C93" s="19" t="s">
        <v>56</v>
      </c>
      <c r="D93" s="20">
        <v>1.1000000000000001</v>
      </c>
      <c r="E93" s="20">
        <f>F93/D93</f>
        <v>204.33636363636364</v>
      </c>
      <c r="F93" s="20">
        <v>224.77</v>
      </c>
      <c r="G93" s="22" t="s">
        <v>32</v>
      </c>
      <c r="H93" s="22" t="s">
        <v>32</v>
      </c>
      <c r="I93" s="22" t="s">
        <v>42</v>
      </c>
    </row>
    <row r="94" spans="1:9" x14ac:dyDescent="0.25">
      <c r="A94" s="53" t="s">
        <v>15</v>
      </c>
      <c r="B94" s="54"/>
      <c r="C94" s="54"/>
      <c r="D94" s="54"/>
      <c r="E94" s="55"/>
      <c r="F94" s="12">
        <f>F93</f>
        <v>224.77</v>
      </c>
      <c r="G94" s="51"/>
      <c r="H94" s="56"/>
      <c r="I94" s="52"/>
    </row>
    <row r="95" spans="1:9" x14ac:dyDescent="0.25">
      <c r="A95" s="63" t="s">
        <v>23</v>
      </c>
      <c r="B95" s="75"/>
      <c r="C95" s="75"/>
      <c r="D95" s="75"/>
      <c r="E95" s="64"/>
      <c r="F95" s="17">
        <f>SUM(F94)</f>
        <v>224.77</v>
      </c>
      <c r="G95" s="51"/>
      <c r="H95" s="56"/>
      <c r="I95" s="52"/>
    </row>
    <row r="96" spans="1:9" ht="16.5" x14ac:dyDescent="0.25">
      <c r="A96" s="2" t="s">
        <v>57</v>
      </c>
      <c r="B96" s="76" t="s">
        <v>58</v>
      </c>
      <c r="C96" s="77"/>
      <c r="D96" s="77"/>
      <c r="E96" s="78"/>
      <c r="F96" s="2" t="s">
        <v>47</v>
      </c>
      <c r="G96" s="76"/>
      <c r="H96" s="77"/>
      <c r="I96" s="77"/>
    </row>
    <row r="97" spans="1:9" ht="74.25" x14ac:dyDescent="0.25">
      <c r="A97" s="73" t="s">
        <v>5</v>
      </c>
      <c r="B97" s="74"/>
      <c r="C97" s="3" t="s">
        <v>6</v>
      </c>
      <c r="D97" s="4" t="s">
        <v>7</v>
      </c>
      <c r="E97" s="5" t="s">
        <v>8</v>
      </c>
      <c r="F97" s="6" t="s">
        <v>9</v>
      </c>
      <c r="G97" s="7" t="s">
        <v>10</v>
      </c>
      <c r="H97" s="7" t="s">
        <v>11</v>
      </c>
      <c r="I97" s="7" t="s">
        <v>12</v>
      </c>
    </row>
    <row r="98" spans="1:9" x14ac:dyDescent="0.25">
      <c r="A98" s="57" t="s">
        <v>13</v>
      </c>
      <c r="B98" s="58"/>
      <c r="C98" s="58"/>
      <c r="D98" s="58"/>
      <c r="E98" s="58"/>
      <c r="F98" s="59"/>
      <c r="G98" s="60"/>
      <c r="H98" s="61"/>
      <c r="I98" s="62"/>
    </row>
    <row r="99" spans="1:9" x14ac:dyDescent="0.25">
      <c r="A99" s="51"/>
      <c r="B99" s="52"/>
      <c r="C99" s="9"/>
      <c r="D99" s="9"/>
      <c r="E99" s="9"/>
      <c r="F99" s="9"/>
      <c r="G99" s="9"/>
      <c r="H99" s="9"/>
      <c r="I99" s="9"/>
    </row>
    <row r="100" spans="1:9" x14ac:dyDescent="0.25">
      <c r="A100" s="53" t="s">
        <v>15</v>
      </c>
      <c r="B100" s="54"/>
      <c r="C100" s="54"/>
      <c r="D100" s="54"/>
      <c r="E100" s="55"/>
      <c r="F100" s="10" t="s">
        <v>14</v>
      </c>
      <c r="G100" s="51"/>
      <c r="H100" s="56"/>
      <c r="I100" s="52"/>
    </row>
    <row r="101" spans="1:9" x14ac:dyDescent="0.25">
      <c r="A101" s="57" t="s">
        <v>16</v>
      </c>
      <c r="B101" s="58"/>
      <c r="C101" s="58"/>
      <c r="D101" s="58"/>
      <c r="E101" s="58"/>
      <c r="F101" s="59"/>
      <c r="G101" s="60"/>
      <c r="H101" s="61"/>
      <c r="I101" s="62"/>
    </row>
    <row r="102" spans="1:9" x14ac:dyDescent="0.25">
      <c r="A102" s="51"/>
      <c r="B102" s="52"/>
      <c r="C102" s="9"/>
      <c r="D102" s="9"/>
      <c r="E102" s="9"/>
      <c r="F102" s="10" t="s">
        <v>14</v>
      </c>
      <c r="G102" s="9"/>
      <c r="H102" s="9"/>
      <c r="I102" s="9"/>
    </row>
    <row r="103" spans="1:9" x14ac:dyDescent="0.25">
      <c r="A103" s="53" t="s">
        <v>15</v>
      </c>
      <c r="B103" s="54"/>
      <c r="C103" s="54"/>
      <c r="D103" s="54"/>
      <c r="E103" s="55"/>
      <c r="F103" s="30" t="s">
        <v>59</v>
      </c>
      <c r="G103" s="51"/>
      <c r="H103" s="56"/>
      <c r="I103" s="52"/>
    </row>
    <row r="104" spans="1:9" x14ac:dyDescent="0.25">
      <c r="A104" s="57" t="s">
        <v>22</v>
      </c>
      <c r="B104" s="58"/>
      <c r="C104" s="58"/>
      <c r="D104" s="58"/>
      <c r="E104" s="58"/>
      <c r="F104" s="59"/>
      <c r="G104" s="60"/>
      <c r="H104" s="61"/>
      <c r="I104" s="62"/>
    </row>
    <row r="105" spans="1:9" x14ac:dyDescent="0.25">
      <c r="A105" s="63" t="s">
        <v>60</v>
      </c>
      <c r="B105" s="64"/>
      <c r="C105" s="11" t="s">
        <v>56</v>
      </c>
      <c r="D105" s="12">
        <v>1.1000000000000001</v>
      </c>
      <c r="E105" s="12">
        <f>F105/D105</f>
        <v>104.38181818181816</v>
      </c>
      <c r="F105" s="12">
        <f>F106</f>
        <v>114.82</v>
      </c>
      <c r="G105" s="31" t="s">
        <v>32</v>
      </c>
      <c r="H105" s="31" t="s">
        <v>32</v>
      </c>
      <c r="I105" s="31" t="s">
        <v>42</v>
      </c>
    </row>
    <row r="106" spans="1:9" x14ac:dyDescent="0.25">
      <c r="A106" s="53" t="s">
        <v>15</v>
      </c>
      <c r="B106" s="54"/>
      <c r="C106" s="54"/>
      <c r="D106" s="54"/>
      <c r="E106" s="55"/>
      <c r="F106" s="12">
        <v>114.82</v>
      </c>
      <c r="G106" s="51"/>
      <c r="H106" s="56"/>
      <c r="I106" s="52"/>
    </row>
    <row r="107" spans="1:9" x14ac:dyDescent="0.25">
      <c r="A107" s="51"/>
      <c r="B107" s="52"/>
      <c r="C107" s="9"/>
      <c r="D107" s="9"/>
      <c r="E107" s="9"/>
      <c r="F107" s="10" t="s">
        <v>14</v>
      </c>
      <c r="G107" s="9"/>
      <c r="H107" s="9"/>
      <c r="I107" s="9"/>
    </row>
    <row r="108" spans="1:9" x14ac:dyDescent="0.25">
      <c r="A108" s="63" t="s">
        <v>23</v>
      </c>
      <c r="B108" s="75"/>
      <c r="C108" s="75"/>
      <c r="D108" s="75"/>
      <c r="E108" s="64"/>
      <c r="F108" s="17">
        <f>SUM(F106)</f>
        <v>114.82</v>
      </c>
      <c r="G108" s="51"/>
      <c r="H108" s="56"/>
      <c r="I108" s="52"/>
    </row>
    <row r="109" spans="1:9" ht="16.5" x14ac:dyDescent="0.25">
      <c r="A109" s="2" t="s">
        <v>61</v>
      </c>
      <c r="B109" s="76" t="s">
        <v>62</v>
      </c>
      <c r="C109" s="77"/>
      <c r="D109" s="77"/>
      <c r="E109" s="78"/>
      <c r="F109" s="2" t="s">
        <v>47</v>
      </c>
      <c r="G109" s="76"/>
      <c r="H109" s="77"/>
      <c r="I109" s="77"/>
    </row>
    <row r="110" spans="1:9" ht="74.25" x14ac:dyDescent="0.25">
      <c r="A110" s="73" t="s">
        <v>5</v>
      </c>
      <c r="B110" s="74"/>
      <c r="C110" s="3" t="s">
        <v>6</v>
      </c>
      <c r="D110" s="4" t="s">
        <v>7</v>
      </c>
      <c r="E110" s="5" t="s">
        <v>8</v>
      </c>
      <c r="F110" s="6" t="s">
        <v>9</v>
      </c>
      <c r="G110" s="7" t="s">
        <v>10</v>
      </c>
      <c r="H110" s="7" t="s">
        <v>11</v>
      </c>
      <c r="I110" s="7" t="s">
        <v>12</v>
      </c>
    </row>
    <row r="111" spans="1:9" x14ac:dyDescent="0.25">
      <c r="A111" s="57" t="s">
        <v>13</v>
      </c>
      <c r="B111" s="58"/>
      <c r="C111" s="58"/>
      <c r="D111" s="58"/>
      <c r="E111" s="58"/>
      <c r="F111" s="59"/>
      <c r="G111" s="60"/>
      <c r="H111" s="61"/>
      <c r="I111" s="62"/>
    </row>
    <row r="112" spans="1:9" x14ac:dyDescent="0.25">
      <c r="A112" s="63" t="s">
        <v>63</v>
      </c>
      <c r="B112" s="64"/>
      <c r="C112" s="11" t="s">
        <v>64</v>
      </c>
      <c r="D112" s="12">
        <v>5</v>
      </c>
      <c r="E112" s="12">
        <v>1.81</v>
      </c>
      <c r="F112" s="12">
        <f>D112*E112</f>
        <v>9.0500000000000007</v>
      </c>
      <c r="G112" s="13" t="s">
        <v>44</v>
      </c>
      <c r="H112" s="14">
        <v>37596</v>
      </c>
      <c r="I112" s="15" t="s">
        <v>42</v>
      </c>
    </row>
    <row r="113" spans="1:10" x14ac:dyDescent="0.25">
      <c r="A113" s="63" t="s">
        <v>65</v>
      </c>
      <c r="B113" s="64"/>
      <c r="C113" s="11" t="s">
        <v>56</v>
      </c>
      <c r="D113" s="12">
        <v>1.05</v>
      </c>
      <c r="E113" s="12">
        <f>F113/D113</f>
        <v>196.92380952380952</v>
      </c>
      <c r="F113" s="12">
        <v>206.77</v>
      </c>
      <c r="G113" s="31" t="s">
        <v>32</v>
      </c>
      <c r="H113" s="31" t="s">
        <v>32</v>
      </c>
      <c r="I113" s="31" t="s">
        <v>42</v>
      </c>
    </row>
    <row r="114" spans="1:10" x14ac:dyDescent="0.25">
      <c r="A114" s="81" t="s">
        <v>66</v>
      </c>
      <c r="B114" s="82"/>
      <c r="C114" s="11" t="s">
        <v>49</v>
      </c>
      <c r="D114" s="12">
        <v>1</v>
      </c>
      <c r="E114" s="12">
        <v>2.54</v>
      </c>
      <c r="F114" s="12">
        <f t="shared" ref="F114" si="0">D114*E114</f>
        <v>2.54</v>
      </c>
      <c r="G114" s="13" t="s">
        <v>44</v>
      </c>
      <c r="H114" s="14">
        <v>34357</v>
      </c>
      <c r="I114" s="15" t="s">
        <v>42</v>
      </c>
      <c r="J114" s="16">
        <f>J122-F123-225.55</f>
        <v>-225.55</v>
      </c>
    </row>
    <row r="115" spans="1:10" x14ac:dyDescent="0.25">
      <c r="A115" s="53" t="s">
        <v>15</v>
      </c>
      <c r="B115" s="54"/>
      <c r="C115" s="54"/>
      <c r="D115" s="54"/>
      <c r="E115" s="55"/>
      <c r="F115" s="12">
        <f>SUM(F112:F114)</f>
        <v>218.36</v>
      </c>
      <c r="G115" s="51"/>
      <c r="H115" s="56"/>
      <c r="I115" s="52"/>
    </row>
    <row r="116" spans="1:10" x14ac:dyDescent="0.25">
      <c r="A116" s="57" t="s">
        <v>16</v>
      </c>
      <c r="B116" s="58"/>
      <c r="C116" s="58"/>
      <c r="D116" s="58"/>
      <c r="E116" s="58"/>
      <c r="F116" s="59"/>
      <c r="G116" s="60"/>
      <c r="H116" s="61"/>
      <c r="I116" s="62"/>
    </row>
    <row r="117" spans="1:10" x14ac:dyDescent="0.25">
      <c r="A117" s="63" t="s">
        <v>17</v>
      </c>
      <c r="B117" s="64"/>
      <c r="C117" s="11" t="s">
        <v>18</v>
      </c>
      <c r="D117" s="12">
        <v>1</v>
      </c>
      <c r="E117" s="12">
        <f>E75</f>
        <v>13.606666666666667</v>
      </c>
      <c r="F117" s="12">
        <f>E117*D117</f>
        <v>13.606666666666667</v>
      </c>
      <c r="G117" s="13" t="s">
        <v>19</v>
      </c>
      <c r="H117" s="14">
        <v>88316</v>
      </c>
      <c r="I117" s="15" t="s">
        <v>20</v>
      </c>
    </row>
    <row r="118" spans="1:10" x14ac:dyDescent="0.25">
      <c r="A118" s="63" t="s">
        <v>52</v>
      </c>
      <c r="B118" s="64"/>
      <c r="C118" s="11" t="s">
        <v>18</v>
      </c>
      <c r="D118" s="28">
        <v>1.5</v>
      </c>
      <c r="E118" s="12">
        <f>E74</f>
        <v>19.05</v>
      </c>
      <c r="F118" s="12">
        <f>E118*D118</f>
        <v>28.575000000000003</v>
      </c>
      <c r="G118" s="13" t="s">
        <v>19</v>
      </c>
      <c r="H118" s="14">
        <v>88309</v>
      </c>
      <c r="I118" s="15" t="s">
        <v>20</v>
      </c>
    </row>
    <row r="119" spans="1:10" x14ac:dyDescent="0.25">
      <c r="A119" s="53" t="s">
        <v>15</v>
      </c>
      <c r="B119" s="54"/>
      <c r="C119" s="54"/>
      <c r="D119" s="54"/>
      <c r="E119" s="55"/>
      <c r="F119" s="12">
        <f>SUM(F117:F118)</f>
        <v>42.181666666666672</v>
      </c>
      <c r="G119" s="51"/>
      <c r="H119" s="56"/>
      <c r="I119" s="52"/>
    </row>
    <row r="120" spans="1:10" x14ac:dyDescent="0.25">
      <c r="A120" s="57" t="s">
        <v>22</v>
      </c>
      <c r="B120" s="58"/>
      <c r="C120" s="58"/>
      <c r="D120" s="58"/>
      <c r="E120" s="58"/>
      <c r="F120" s="59"/>
      <c r="G120" s="73"/>
      <c r="H120" s="83"/>
      <c r="I120" s="74"/>
    </row>
    <row r="121" spans="1:10" x14ac:dyDescent="0.25">
      <c r="A121" s="51"/>
      <c r="B121" s="52"/>
      <c r="C121" s="9"/>
      <c r="D121" s="9"/>
      <c r="E121" s="9"/>
      <c r="F121" s="9"/>
      <c r="G121" s="9"/>
      <c r="H121" s="9"/>
      <c r="I121" s="9"/>
    </row>
    <row r="122" spans="1:10" x14ac:dyDescent="0.25">
      <c r="A122" s="53" t="s">
        <v>15</v>
      </c>
      <c r="B122" s="54"/>
      <c r="C122" s="54"/>
      <c r="D122" s="54"/>
      <c r="E122" s="55"/>
      <c r="F122" s="10" t="s">
        <v>14</v>
      </c>
      <c r="G122" s="51"/>
      <c r="H122" s="56"/>
      <c r="I122" s="52"/>
      <c r="J122" s="16">
        <f>SUM(F119,F115)</f>
        <v>260.54166666666669</v>
      </c>
    </row>
    <row r="123" spans="1:10" x14ac:dyDescent="0.25">
      <c r="A123" s="63" t="s">
        <v>23</v>
      </c>
      <c r="B123" s="75"/>
      <c r="C123" s="75"/>
      <c r="D123" s="75"/>
      <c r="E123" s="64"/>
      <c r="F123" s="17">
        <f>SUM(F119,F115)</f>
        <v>260.54166666666669</v>
      </c>
      <c r="G123" s="51"/>
      <c r="H123" s="56"/>
      <c r="I123" s="52"/>
    </row>
    <row r="125" spans="1:10" x14ac:dyDescent="0.25">
      <c r="A125" s="65" t="s">
        <v>0</v>
      </c>
      <c r="B125" s="66"/>
      <c r="C125" s="66"/>
      <c r="D125" s="66"/>
      <c r="E125" s="66"/>
      <c r="F125" s="66"/>
      <c r="G125" s="66"/>
      <c r="H125" s="66"/>
      <c r="I125" s="66"/>
    </row>
    <row r="126" spans="1:10" x14ac:dyDescent="0.25">
      <c r="A126" s="67" t="s">
        <v>1</v>
      </c>
      <c r="B126" s="68"/>
      <c r="C126" s="68"/>
      <c r="D126" s="68"/>
      <c r="E126" s="68"/>
      <c r="F126" s="68"/>
      <c r="G126" s="68"/>
      <c r="H126" s="68"/>
      <c r="I126" s="69"/>
    </row>
    <row r="127" spans="1:10" ht="16.5" x14ac:dyDescent="0.25">
      <c r="A127" s="2" t="s">
        <v>67</v>
      </c>
      <c r="B127" s="76" t="s">
        <v>68</v>
      </c>
      <c r="C127" s="77"/>
      <c r="D127" s="77"/>
      <c r="E127" s="78"/>
      <c r="F127" s="32" t="s">
        <v>4</v>
      </c>
      <c r="G127" s="76"/>
      <c r="H127" s="77"/>
      <c r="I127" s="77"/>
    </row>
    <row r="128" spans="1:10" ht="74.25" x14ac:dyDescent="0.25">
      <c r="A128" s="73" t="s">
        <v>5</v>
      </c>
      <c r="B128" s="74"/>
      <c r="C128" s="3" t="s">
        <v>6</v>
      </c>
      <c r="D128" s="4" t="s">
        <v>7</v>
      </c>
      <c r="E128" s="5" t="s">
        <v>8</v>
      </c>
      <c r="F128" s="6" t="s">
        <v>9</v>
      </c>
      <c r="G128" s="7" t="s">
        <v>10</v>
      </c>
      <c r="H128" s="7" t="s">
        <v>11</v>
      </c>
      <c r="I128" s="7" t="s">
        <v>12</v>
      </c>
    </row>
    <row r="129" spans="1:10" x14ac:dyDescent="0.25">
      <c r="A129" s="57" t="s">
        <v>13</v>
      </c>
      <c r="B129" s="58"/>
      <c r="C129" s="58"/>
      <c r="D129" s="58"/>
      <c r="E129" s="58"/>
      <c r="F129" s="59"/>
      <c r="G129" s="60"/>
      <c r="H129" s="61"/>
      <c r="I129" s="62"/>
    </row>
    <row r="130" spans="1:10" x14ac:dyDescent="0.25">
      <c r="A130" s="63" t="s">
        <v>69</v>
      </c>
      <c r="B130" s="64"/>
      <c r="C130" s="11" t="s">
        <v>70</v>
      </c>
      <c r="D130" s="12">
        <v>1</v>
      </c>
      <c r="E130" s="12">
        <v>1.47</v>
      </c>
      <c r="F130" s="12">
        <f>D130*E130</f>
        <v>1.47</v>
      </c>
      <c r="G130" s="31" t="s">
        <v>32</v>
      </c>
      <c r="H130" s="31" t="s">
        <v>32</v>
      </c>
      <c r="I130" s="31" t="s">
        <v>20</v>
      </c>
    </row>
    <row r="131" spans="1:10" x14ac:dyDescent="0.25">
      <c r="A131" s="53" t="s">
        <v>15</v>
      </c>
      <c r="B131" s="54"/>
      <c r="C131" s="54"/>
      <c r="D131" s="54"/>
      <c r="E131" s="55"/>
      <c r="F131" s="12">
        <f>SUM(F130)</f>
        <v>1.47</v>
      </c>
      <c r="G131" s="51"/>
      <c r="H131" s="56"/>
      <c r="I131" s="52"/>
    </row>
    <row r="132" spans="1:10" x14ac:dyDescent="0.25">
      <c r="A132" s="57" t="s">
        <v>16</v>
      </c>
      <c r="B132" s="58"/>
      <c r="C132" s="58"/>
      <c r="D132" s="58"/>
      <c r="E132" s="58"/>
      <c r="F132" s="59"/>
      <c r="G132" s="60"/>
      <c r="H132" s="61"/>
      <c r="I132" s="62"/>
    </row>
    <row r="133" spans="1:10" x14ac:dyDescent="0.25">
      <c r="A133" s="63" t="s">
        <v>17</v>
      </c>
      <c r="B133" s="64"/>
      <c r="C133" s="11" t="s">
        <v>18</v>
      </c>
      <c r="D133" s="12">
        <v>0.15</v>
      </c>
      <c r="E133" s="12">
        <f>E117</f>
        <v>13.606666666666667</v>
      </c>
      <c r="F133" s="12">
        <f>E133*D133</f>
        <v>2.0409999999999999</v>
      </c>
      <c r="G133" s="13" t="s">
        <v>19</v>
      </c>
      <c r="H133" s="14">
        <v>88316</v>
      </c>
      <c r="I133" s="15" t="s">
        <v>20</v>
      </c>
    </row>
    <row r="134" spans="1:10" x14ac:dyDescent="0.25">
      <c r="A134" s="53" t="s">
        <v>15</v>
      </c>
      <c r="B134" s="54"/>
      <c r="C134" s="54"/>
      <c r="D134" s="54"/>
      <c r="E134" s="55"/>
      <c r="F134" s="12">
        <f>SUM(F133)</f>
        <v>2.0409999999999999</v>
      </c>
      <c r="G134" s="67"/>
      <c r="H134" s="68"/>
      <c r="I134" s="69"/>
    </row>
    <row r="135" spans="1:10" x14ac:dyDescent="0.25">
      <c r="A135" s="57" t="s">
        <v>22</v>
      </c>
      <c r="B135" s="58"/>
      <c r="C135" s="58"/>
      <c r="D135" s="58"/>
      <c r="E135" s="58"/>
      <c r="F135" s="59"/>
      <c r="G135" s="73"/>
      <c r="H135" s="83"/>
      <c r="I135" s="74"/>
    </row>
    <row r="136" spans="1:10" x14ac:dyDescent="0.25">
      <c r="A136" s="67"/>
      <c r="B136" s="69"/>
      <c r="C136" s="27"/>
      <c r="D136" s="27"/>
      <c r="E136" s="27"/>
      <c r="F136" s="27"/>
      <c r="G136" s="27"/>
      <c r="H136" s="27"/>
      <c r="I136" s="27"/>
    </row>
    <row r="137" spans="1:10" x14ac:dyDescent="0.25">
      <c r="A137" s="53" t="s">
        <v>15</v>
      </c>
      <c r="B137" s="54"/>
      <c r="C137" s="54"/>
      <c r="D137" s="54"/>
      <c r="E137" s="55"/>
      <c r="F137" s="10" t="s">
        <v>14</v>
      </c>
      <c r="G137" s="51"/>
      <c r="H137" s="56"/>
      <c r="I137" s="52"/>
    </row>
    <row r="138" spans="1:10" x14ac:dyDescent="0.25">
      <c r="A138" s="63" t="s">
        <v>23</v>
      </c>
      <c r="B138" s="75"/>
      <c r="C138" s="75"/>
      <c r="D138" s="75"/>
      <c r="E138" s="64"/>
      <c r="F138" s="17">
        <f>SUM(F134,F131)</f>
        <v>3.5110000000000001</v>
      </c>
      <c r="G138" s="51"/>
      <c r="H138" s="56"/>
      <c r="I138" s="52"/>
      <c r="J138" s="16">
        <f>F134+F131</f>
        <v>3.5110000000000001</v>
      </c>
    </row>
    <row r="139" spans="1:10" ht="16.5" x14ac:dyDescent="0.25">
      <c r="A139" s="2" t="s">
        <v>71</v>
      </c>
      <c r="B139" s="76" t="s">
        <v>72</v>
      </c>
      <c r="C139" s="77"/>
      <c r="D139" s="77"/>
      <c r="E139" s="78"/>
      <c r="F139" s="32" t="s">
        <v>4</v>
      </c>
      <c r="G139" s="76"/>
      <c r="H139" s="77"/>
      <c r="I139" s="77"/>
    </row>
    <row r="140" spans="1:10" ht="49.5" x14ac:dyDescent="0.25">
      <c r="A140" s="84"/>
      <c r="B140" s="85"/>
      <c r="C140" s="3" t="s">
        <v>6</v>
      </c>
      <c r="D140" s="4" t="s">
        <v>7</v>
      </c>
      <c r="E140" s="5" t="s">
        <v>8</v>
      </c>
      <c r="F140" s="6" t="s">
        <v>9</v>
      </c>
      <c r="G140" s="7" t="s">
        <v>73</v>
      </c>
      <c r="H140" s="7" t="s">
        <v>74</v>
      </c>
      <c r="I140" s="7" t="s">
        <v>75</v>
      </c>
    </row>
    <row r="141" spans="1:10" x14ac:dyDescent="0.25">
      <c r="A141" s="57" t="s">
        <v>13</v>
      </c>
      <c r="B141" s="58"/>
      <c r="C141" s="58"/>
      <c r="D141" s="58"/>
      <c r="E141" s="58"/>
      <c r="F141" s="59"/>
      <c r="G141" s="60"/>
      <c r="H141" s="61"/>
      <c r="I141" s="62"/>
    </row>
    <row r="142" spans="1:10" ht="21" customHeight="1" x14ac:dyDescent="0.25">
      <c r="A142" s="63" t="s">
        <v>76</v>
      </c>
      <c r="B142" s="64"/>
      <c r="C142" s="11" t="s">
        <v>70</v>
      </c>
      <c r="D142" s="12">
        <v>2</v>
      </c>
      <c r="E142" s="12">
        <v>48.23</v>
      </c>
      <c r="F142" s="12">
        <f>D142*E142</f>
        <v>96.46</v>
      </c>
      <c r="G142" s="31" t="s">
        <v>32</v>
      </c>
      <c r="H142" s="31" t="s">
        <v>32</v>
      </c>
      <c r="I142" s="31" t="s">
        <v>42</v>
      </c>
    </row>
    <row r="143" spans="1:10" x14ac:dyDescent="0.25">
      <c r="A143" s="63" t="s">
        <v>63</v>
      </c>
      <c r="B143" s="64"/>
      <c r="C143" s="11" t="s">
        <v>64</v>
      </c>
      <c r="D143" s="12">
        <v>1</v>
      </c>
      <c r="E143" s="12">
        <v>1.81</v>
      </c>
      <c r="F143" s="12">
        <f>D143*E143</f>
        <v>1.81</v>
      </c>
      <c r="G143" s="13" t="s">
        <v>44</v>
      </c>
      <c r="H143" s="14">
        <v>37596</v>
      </c>
      <c r="I143" s="15" t="s">
        <v>42</v>
      </c>
    </row>
    <row r="144" spans="1:10" x14ac:dyDescent="0.25">
      <c r="A144" s="53" t="s">
        <v>15</v>
      </c>
      <c r="B144" s="54"/>
      <c r="C144" s="54"/>
      <c r="D144" s="54"/>
      <c r="E144" s="55"/>
      <c r="F144" s="12">
        <f>SUM(F142:F143)</f>
        <v>98.27</v>
      </c>
      <c r="G144" s="67"/>
      <c r="H144" s="68"/>
      <c r="I144" s="69"/>
    </row>
    <row r="145" spans="1:10" x14ac:dyDescent="0.25">
      <c r="A145" s="86" t="s">
        <v>16</v>
      </c>
      <c r="B145" s="87"/>
      <c r="C145" s="87"/>
      <c r="D145" s="87"/>
      <c r="E145" s="87"/>
      <c r="F145" s="88"/>
      <c r="G145" s="84"/>
      <c r="H145" s="89"/>
      <c r="I145" s="85"/>
    </row>
    <row r="146" spans="1:10" x14ac:dyDescent="0.25">
      <c r="A146" s="63" t="s">
        <v>52</v>
      </c>
      <c r="B146" s="64"/>
      <c r="C146" s="11" t="s">
        <v>18</v>
      </c>
      <c r="D146" s="28">
        <v>0.5</v>
      </c>
      <c r="E146" s="12">
        <f>E118</f>
        <v>19.05</v>
      </c>
      <c r="F146" s="12">
        <f>E146*D146</f>
        <v>9.5250000000000004</v>
      </c>
      <c r="G146" s="13" t="s">
        <v>19</v>
      </c>
      <c r="H146" s="14">
        <v>88309</v>
      </c>
      <c r="I146" s="15" t="s">
        <v>20</v>
      </c>
    </row>
    <row r="147" spans="1:10" x14ac:dyDescent="0.25">
      <c r="A147" s="67" t="s">
        <v>17</v>
      </c>
      <c r="B147" s="69"/>
      <c r="C147" s="19" t="s">
        <v>18</v>
      </c>
      <c r="D147" s="29">
        <v>0.5</v>
      </c>
      <c r="E147" s="20">
        <f>E133</f>
        <v>13.606666666666667</v>
      </c>
      <c r="F147" s="12">
        <f>E147*D147</f>
        <v>6.8033333333333337</v>
      </c>
      <c r="G147" s="23" t="s">
        <v>19</v>
      </c>
      <c r="H147" s="24">
        <v>88316</v>
      </c>
      <c r="I147" s="25" t="s">
        <v>20</v>
      </c>
    </row>
    <row r="148" spans="1:10" x14ac:dyDescent="0.25">
      <c r="A148" s="53" t="s">
        <v>15</v>
      </c>
      <c r="B148" s="54"/>
      <c r="C148" s="54"/>
      <c r="D148" s="54"/>
      <c r="E148" s="55"/>
      <c r="F148" s="12">
        <f>SUM(F146:F147)</f>
        <v>16.328333333333333</v>
      </c>
      <c r="G148" s="51"/>
      <c r="H148" s="56"/>
      <c r="I148" s="52"/>
    </row>
    <row r="149" spans="1:10" x14ac:dyDescent="0.25">
      <c r="A149" s="57" t="s">
        <v>22</v>
      </c>
      <c r="B149" s="58"/>
      <c r="C149" s="58"/>
      <c r="D149" s="58"/>
      <c r="E149" s="58"/>
      <c r="F149" s="59"/>
      <c r="G149" s="60"/>
      <c r="H149" s="61"/>
      <c r="I149" s="62"/>
    </row>
    <row r="150" spans="1:10" x14ac:dyDescent="0.25">
      <c r="A150" s="51"/>
      <c r="B150" s="52"/>
      <c r="C150" s="9"/>
      <c r="D150" s="9"/>
      <c r="E150" s="9"/>
      <c r="F150" s="10" t="s">
        <v>14</v>
      </c>
      <c r="G150" s="9"/>
      <c r="H150" s="9"/>
      <c r="I150" s="9"/>
    </row>
    <row r="151" spans="1:10" x14ac:dyDescent="0.25">
      <c r="A151" s="53" t="s">
        <v>15</v>
      </c>
      <c r="B151" s="54"/>
      <c r="C151" s="54"/>
      <c r="D151" s="54"/>
      <c r="E151" s="55"/>
      <c r="F151" s="9"/>
      <c r="G151" s="51"/>
      <c r="H151" s="56"/>
      <c r="I151" s="52"/>
    </row>
    <row r="152" spans="1:10" x14ac:dyDescent="0.25">
      <c r="A152" s="63" t="s">
        <v>23</v>
      </c>
      <c r="B152" s="75"/>
      <c r="C152" s="75"/>
      <c r="D152" s="75"/>
      <c r="E152" s="64"/>
      <c r="F152" s="17">
        <f>SUM(F148,F144)</f>
        <v>114.59833333333333</v>
      </c>
      <c r="G152" s="51"/>
      <c r="H152" s="56"/>
      <c r="I152" s="52"/>
      <c r="J152" s="16">
        <f>SUM(F148,F144)</f>
        <v>114.59833333333333</v>
      </c>
    </row>
    <row r="153" spans="1:10" ht="16.5" x14ac:dyDescent="0.25">
      <c r="A153" s="2" t="s">
        <v>77</v>
      </c>
      <c r="B153" s="70" t="s">
        <v>78</v>
      </c>
      <c r="C153" s="71"/>
      <c r="D153" s="71"/>
      <c r="E153" s="72"/>
      <c r="F153" s="32" t="s">
        <v>47</v>
      </c>
      <c r="G153" s="76"/>
      <c r="H153" s="77"/>
      <c r="I153" s="77"/>
    </row>
    <row r="154" spans="1:10" ht="49.5" x14ac:dyDescent="0.25">
      <c r="A154" s="84"/>
      <c r="B154" s="85"/>
      <c r="C154" s="3" t="s">
        <v>6</v>
      </c>
      <c r="D154" s="4" t="s">
        <v>7</v>
      </c>
      <c r="E154" s="5" t="s">
        <v>8</v>
      </c>
      <c r="F154" s="6" t="s">
        <v>9</v>
      </c>
      <c r="G154" s="7" t="s">
        <v>73</v>
      </c>
      <c r="H154" s="7" t="s">
        <v>74</v>
      </c>
      <c r="I154" s="7" t="s">
        <v>75</v>
      </c>
    </row>
    <row r="155" spans="1:10" x14ac:dyDescent="0.25">
      <c r="A155" s="57" t="s">
        <v>13</v>
      </c>
      <c r="B155" s="58"/>
      <c r="C155" s="58"/>
      <c r="D155" s="58"/>
      <c r="E155" s="58"/>
      <c r="F155" s="59"/>
      <c r="G155" s="60"/>
      <c r="H155" s="61"/>
      <c r="I155" s="62"/>
    </row>
    <row r="156" spans="1:10" x14ac:dyDescent="0.25">
      <c r="A156" s="90" t="s">
        <v>79</v>
      </c>
      <c r="B156" s="64"/>
      <c r="C156" s="11" t="s">
        <v>51</v>
      </c>
      <c r="D156" s="12">
        <v>0.13</v>
      </c>
      <c r="E156" s="12">
        <f>F156/D156</f>
        <v>65.758974358974356</v>
      </c>
      <c r="F156" s="12">
        <f>18.89-F161</f>
        <v>8.5486666666666657</v>
      </c>
      <c r="G156" s="31" t="s">
        <v>32</v>
      </c>
      <c r="H156" s="31" t="s">
        <v>32</v>
      </c>
      <c r="I156" s="31" t="s">
        <v>20</v>
      </c>
    </row>
    <row r="157" spans="1:10" x14ac:dyDescent="0.25">
      <c r="A157" s="53" t="s">
        <v>15</v>
      </c>
      <c r="B157" s="54"/>
      <c r="C157" s="54"/>
      <c r="D157" s="54"/>
      <c r="E157" s="55"/>
      <c r="F157" s="12">
        <f>F156</f>
        <v>8.5486666666666657</v>
      </c>
      <c r="G157" s="67"/>
      <c r="H157" s="68"/>
      <c r="I157" s="69"/>
    </row>
    <row r="158" spans="1:10" x14ac:dyDescent="0.25">
      <c r="A158" s="86" t="s">
        <v>16</v>
      </c>
      <c r="B158" s="87"/>
      <c r="C158" s="87"/>
      <c r="D158" s="87"/>
      <c r="E158" s="87"/>
      <c r="F158" s="88"/>
      <c r="G158" s="84"/>
      <c r="H158" s="89"/>
      <c r="I158" s="85"/>
    </row>
    <row r="159" spans="1:10" x14ac:dyDescent="0.25">
      <c r="A159" s="63" t="s">
        <v>80</v>
      </c>
      <c r="B159" s="64"/>
      <c r="C159" s="11" t="s">
        <v>18</v>
      </c>
      <c r="D159" s="28">
        <v>0.4</v>
      </c>
      <c r="E159" s="12">
        <f>E146</f>
        <v>19.05</v>
      </c>
      <c r="F159" s="12">
        <f>E159*D159</f>
        <v>7.620000000000001</v>
      </c>
      <c r="G159" s="13" t="s">
        <v>19</v>
      </c>
      <c r="H159" s="14">
        <v>88310</v>
      </c>
      <c r="I159" s="15" t="s">
        <v>20</v>
      </c>
    </row>
    <row r="160" spans="1:10" x14ac:dyDescent="0.25">
      <c r="A160" s="67" t="s">
        <v>17</v>
      </c>
      <c r="B160" s="69"/>
      <c r="C160" s="19" t="s">
        <v>18</v>
      </c>
      <c r="D160" s="29">
        <v>0.2</v>
      </c>
      <c r="E160" s="20">
        <f>E147</f>
        <v>13.606666666666667</v>
      </c>
      <c r="F160" s="12">
        <f>E160*D160</f>
        <v>2.7213333333333338</v>
      </c>
      <c r="G160" s="23" t="s">
        <v>19</v>
      </c>
      <c r="H160" s="24">
        <v>88316</v>
      </c>
      <c r="I160" s="25" t="s">
        <v>20</v>
      </c>
    </row>
    <row r="161" spans="1:10" x14ac:dyDescent="0.25">
      <c r="A161" s="53" t="s">
        <v>15</v>
      </c>
      <c r="B161" s="54"/>
      <c r="C161" s="54"/>
      <c r="D161" s="54"/>
      <c r="E161" s="55"/>
      <c r="F161" s="12">
        <f>SUM(F159:F160)</f>
        <v>10.341333333333335</v>
      </c>
      <c r="G161" s="51"/>
      <c r="H161" s="56"/>
      <c r="I161" s="52"/>
    </row>
    <row r="162" spans="1:10" x14ac:dyDescent="0.25">
      <c r="A162" s="57" t="s">
        <v>22</v>
      </c>
      <c r="B162" s="58"/>
      <c r="C162" s="58"/>
      <c r="D162" s="58"/>
      <c r="E162" s="58"/>
      <c r="F162" s="59"/>
      <c r="G162" s="60"/>
      <c r="H162" s="61"/>
      <c r="I162" s="62"/>
    </row>
    <row r="163" spans="1:10" x14ac:dyDescent="0.25">
      <c r="A163" s="51"/>
      <c r="B163" s="52"/>
      <c r="C163" s="9"/>
      <c r="D163" s="9"/>
      <c r="E163" s="9"/>
      <c r="F163" s="10" t="s">
        <v>14</v>
      </c>
      <c r="G163" s="9"/>
      <c r="H163" s="9"/>
      <c r="I163" s="9"/>
    </row>
    <row r="164" spans="1:10" x14ac:dyDescent="0.25">
      <c r="A164" s="53" t="s">
        <v>15</v>
      </c>
      <c r="B164" s="54"/>
      <c r="C164" s="54"/>
      <c r="D164" s="54"/>
      <c r="E164" s="55"/>
      <c r="F164" s="9"/>
      <c r="G164" s="51"/>
      <c r="H164" s="56"/>
      <c r="I164" s="52"/>
      <c r="J164" s="16">
        <f>SUM(F161,F157)</f>
        <v>18.89</v>
      </c>
    </row>
    <row r="165" spans="1:10" x14ac:dyDescent="0.25">
      <c r="A165" s="63" t="s">
        <v>23</v>
      </c>
      <c r="B165" s="75"/>
      <c r="C165" s="75"/>
      <c r="D165" s="75"/>
      <c r="E165" s="64"/>
      <c r="F165" s="17">
        <f>SUM(F161,F157)</f>
        <v>18.89</v>
      </c>
      <c r="G165" s="51"/>
      <c r="H165" s="56"/>
      <c r="I165" s="52"/>
    </row>
    <row r="167" spans="1:10" x14ac:dyDescent="0.25">
      <c r="A167" s="65" t="s">
        <v>0</v>
      </c>
      <c r="B167" s="66"/>
      <c r="C167" s="66"/>
      <c r="D167" s="66"/>
      <c r="E167" s="66"/>
      <c r="F167" s="66"/>
      <c r="G167" s="66"/>
      <c r="H167" s="66"/>
      <c r="I167" s="66"/>
    </row>
    <row r="168" spans="1:10" ht="24" customHeight="1" x14ac:dyDescent="0.25">
      <c r="A168" s="67" t="s">
        <v>1</v>
      </c>
      <c r="B168" s="68"/>
      <c r="C168" s="68"/>
      <c r="D168" s="68"/>
      <c r="E168" s="68"/>
      <c r="F168" s="68"/>
      <c r="G168" s="68"/>
      <c r="H168" s="68"/>
      <c r="I168" s="69"/>
    </row>
    <row r="169" spans="1:10" ht="16.5" x14ac:dyDescent="0.25">
      <c r="A169" s="2" t="s">
        <v>81</v>
      </c>
      <c r="B169" s="76" t="s">
        <v>82</v>
      </c>
      <c r="C169" s="77"/>
      <c r="D169" s="77"/>
      <c r="E169" s="78"/>
      <c r="F169" s="2" t="s">
        <v>47</v>
      </c>
      <c r="G169" s="76"/>
      <c r="H169" s="77"/>
      <c r="I169" s="77"/>
    </row>
    <row r="170" spans="1:10" ht="49.5" x14ac:dyDescent="0.25">
      <c r="A170" s="84"/>
      <c r="B170" s="85"/>
      <c r="C170" s="3" t="s">
        <v>6</v>
      </c>
      <c r="D170" s="4" t="s">
        <v>7</v>
      </c>
      <c r="E170" s="5" t="s">
        <v>8</v>
      </c>
      <c r="F170" s="6" t="s">
        <v>9</v>
      </c>
      <c r="G170" s="7" t="s">
        <v>73</v>
      </c>
      <c r="H170" s="7" t="s">
        <v>74</v>
      </c>
      <c r="I170" s="7" t="s">
        <v>75</v>
      </c>
    </row>
    <row r="171" spans="1:10" x14ac:dyDescent="0.25">
      <c r="A171" s="57" t="s">
        <v>13</v>
      </c>
      <c r="B171" s="58"/>
      <c r="C171" s="58"/>
      <c r="D171" s="58"/>
      <c r="E171" s="58"/>
      <c r="F171" s="59"/>
      <c r="G171" s="60"/>
      <c r="H171" s="61"/>
      <c r="I171" s="62"/>
    </row>
    <row r="172" spans="1:10" ht="27.75" customHeight="1" x14ac:dyDescent="0.25">
      <c r="A172" s="63" t="s">
        <v>83</v>
      </c>
      <c r="B172" s="64"/>
      <c r="C172" s="19" t="s">
        <v>56</v>
      </c>
      <c r="D172" s="20">
        <v>1</v>
      </c>
      <c r="E172" s="20">
        <f>F173</f>
        <v>177.26</v>
      </c>
      <c r="F172" s="20">
        <f>F173</f>
        <v>177.26</v>
      </c>
      <c r="G172" s="22" t="s">
        <v>32</v>
      </c>
      <c r="H172" s="22" t="s">
        <v>32</v>
      </c>
      <c r="I172" s="22" t="s">
        <v>20</v>
      </c>
    </row>
    <row r="173" spans="1:10" x14ac:dyDescent="0.25">
      <c r="A173" s="53" t="s">
        <v>15</v>
      </c>
      <c r="B173" s="54"/>
      <c r="C173" s="54"/>
      <c r="D173" s="54"/>
      <c r="E173" s="55"/>
      <c r="F173" s="12">
        <f>F180</f>
        <v>177.26</v>
      </c>
      <c r="G173" s="67"/>
      <c r="H173" s="68"/>
      <c r="I173" s="69"/>
    </row>
    <row r="174" spans="1:10" x14ac:dyDescent="0.25">
      <c r="A174" s="86" t="s">
        <v>16</v>
      </c>
      <c r="B174" s="87"/>
      <c r="C174" s="87"/>
      <c r="D174" s="87"/>
      <c r="E174" s="87"/>
      <c r="F174" s="88"/>
      <c r="G174" s="84"/>
      <c r="H174" s="89"/>
      <c r="I174" s="85"/>
    </row>
    <row r="175" spans="1:10" x14ac:dyDescent="0.25">
      <c r="A175" s="67"/>
      <c r="B175" s="69"/>
      <c r="C175" s="27"/>
      <c r="D175" s="27"/>
      <c r="E175" s="27"/>
      <c r="F175" s="27"/>
      <c r="G175" s="27"/>
      <c r="H175" s="27"/>
      <c r="I175" s="27"/>
    </row>
    <row r="176" spans="1:10" x14ac:dyDescent="0.25">
      <c r="A176" s="53" t="s">
        <v>15</v>
      </c>
      <c r="B176" s="54"/>
      <c r="C176" s="54"/>
      <c r="D176" s="54"/>
      <c r="E176" s="55"/>
      <c r="F176" s="9"/>
      <c r="G176" s="51"/>
      <c r="H176" s="56"/>
      <c r="I176" s="52"/>
    </row>
    <row r="177" spans="1:9" x14ac:dyDescent="0.25">
      <c r="A177" s="57" t="s">
        <v>22</v>
      </c>
      <c r="B177" s="58"/>
      <c r="C177" s="58"/>
      <c r="D177" s="58"/>
      <c r="E177" s="58"/>
      <c r="F177" s="59"/>
      <c r="G177" s="60"/>
      <c r="H177" s="61"/>
      <c r="I177" s="62"/>
    </row>
    <row r="178" spans="1:9" x14ac:dyDescent="0.25">
      <c r="A178" s="51"/>
      <c r="B178" s="52"/>
      <c r="C178" s="9"/>
      <c r="D178" s="9"/>
      <c r="E178" s="9"/>
      <c r="F178" s="10" t="s">
        <v>14</v>
      </c>
      <c r="G178" s="9"/>
      <c r="H178" s="9"/>
      <c r="I178" s="9"/>
    </row>
    <row r="179" spans="1:9" x14ac:dyDescent="0.25">
      <c r="A179" s="53" t="s">
        <v>15</v>
      </c>
      <c r="B179" s="54"/>
      <c r="C179" s="54"/>
      <c r="D179" s="54"/>
      <c r="E179" s="55"/>
      <c r="F179" s="9"/>
      <c r="G179" s="51"/>
      <c r="H179" s="56"/>
      <c r="I179" s="52"/>
    </row>
    <row r="180" spans="1:9" x14ac:dyDescent="0.25">
      <c r="A180" s="63" t="s">
        <v>23</v>
      </c>
      <c r="B180" s="75"/>
      <c r="C180" s="75"/>
      <c r="D180" s="75"/>
      <c r="E180" s="64"/>
      <c r="F180" s="17">
        <v>177.26</v>
      </c>
      <c r="G180" s="51"/>
      <c r="H180" s="56"/>
      <c r="I180" s="52"/>
    </row>
    <row r="181" spans="1:9" ht="16.5" x14ac:dyDescent="0.25">
      <c r="A181" s="2" t="s">
        <v>84</v>
      </c>
      <c r="B181" s="76" t="s">
        <v>85</v>
      </c>
      <c r="C181" s="77"/>
      <c r="D181" s="77"/>
      <c r="E181" s="78"/>
      <c r="F181" s="2" t="s">
        <v>47</v>
      </c>
      <c r="G181" s="76"/>
      <c r="H181" s="77"/>
      <c r="I181" s="77"/>
    </row>
    <row r="182" spans="1:9" ht="49.5" x14ac:dyDescent="0.25">
      <c r="A182" s="84"/>
      <c r="B182" s="85"/>
      <c r="C182" s="3" t="s">
        <v>6</v>
      </c>
      <c r="D182" s="4" t="s">
        <v>7</v>
      </c>
      <c r="E182" s="5" t="s">
        <v>8</v>
      </c>
      <c r="F182" s="6" t="s">
        <v>9</v>
      </c>
      <c r="G182" s="7" t="s">
        <v>73</v>
      </c>
      <c r="H182" s="7" t="s">
        <v>74</v>
      </c>
      <c r="I182" s="7" t="s">
        <v>75</v>
      </c>
    </row>
    <row r="183" spans="1:9" x14ac:dyDescent="0.25">
      <c r="A183" s="57" t="s">
        <v>13</v>
      </c>
      <c r="B183" s="58"/>
      <c r="C183" s="58"/>
      <c r="D183" s="58"/>
      <c r="E183" s="58"/>
      <c r="F183" s="59"/>
      <c r="G183" s="60"/>
      <c r="H183" s="61"/>
      <c r="I183" s="62"/>
    </row>
    <row r="184" spans="1:9" ht="35.25" customHeight="1" x14ac:dyDescent="0.25">
      <c r="A184" s="63" t="s">
        <v>86</v>
      </c>
      <c r="B184" s="64"/>
      <c r="C184" s="19" t="s">
        <v>56</v>
      </c>
      <c r="D184" s="20">
        <v>1</v>
      </c>
      <c r="E184" s="20">
        <v>214.1</v>
      </c>
      <c r="F184" s="20">
        <f>E184</f>
        <v>214.1</v>
      </c>
      <c r="G184" s="22" t="s">
        <v>32</v>
      </c>
      <c r="H184" s="22" t="s">
        <v>32</v>
      </c>
      <c r="I184" s="22" t="s">
        <v>20</v>
      </c>
    </row>
    <row r="185" spans="1:9" x14ac:dyDescent="0.25">
      <c r="A185" s="53" t="s">
        <v>15</v>
      </c>
      <c r="B185" s="54"/>
      <c r="C185" s="54"/>
      <c r="D185" s="54"/>
      <c r="E185" s="55"/>
      <c r="F185" s="12">
        <f>F184</f>
        <v>214.1</v>
      </c>
      <c r="G185" s="67"/>
      <c r="H185" s="68"/>
      <c r="I185" s="69"/>
    </row>
    <row r="186" spans="1:9" x14ac:dyDescent="0.25">
      <c r="A186" s="86" t="s">
        <v>16</v>
      </c>
      <c r="B186" s="87"/>
      <c r="C186" s="87"/>
      <c r="D186" s="87"/>
      <c r="E186" s="87"/>
      <c r="F186" s="88"/>
      <c r="G186" s="84"/>
      <c r="H186" s="89"/>
      <c r="I186" s="85"/>
    </row>
    <row r="187" spans="1:9" x14ac:dyDescent="0.25">
      <c r="A187" s="67"/>
      <c r="B187" s="69"/>
      <c r="C187" s="27"/>
      <c r="D187" s="27"/>
      <c r="E187" s="27"/>
      <c r="F187" s="27"/>
      <c r="G187" s="27"/>
      <c r="H187" s="27"/>
      <c r="I187" s="27"/>
    </row>
    <row r="188" spans="1:9" x14ac:dyDescent="0.25">
      <c r="A188" s="53" t="s">
        <v>15</v>
      </c>
      <c r="B188" s="54"/>
      <c r="C188" s="54"/>
      <c r="D188" s="54"/>
      <c r="E188" s="55"/>
      <c r="F188" s="9"/>
      <c r="G188" s="51"/>
      <c r="H188" s="56"/>
      <c r="I188" s="52"/>
    </row>
    <row r="189" spans="1:9" x14ac:dyDescent="0.25">
      <c r="A189" s="57" t="s">
        <v>22</v>
      </c>
      <c r="B189" s="58"/>
      <c r="C189" s="58"/>
      <c r="D189" s="58"/>
      <c r="E189" s="58"/>
      <c r="F189" s="59"/>
      <c r="G189" s="60"/>
      <c r="H189" s="61"/>
      <c r="I189" s="62"/>
    </row>
    <row r="190" spans="1:9" x14ac:dyDescent="0.25">
      <c r="A190" s="51"/>
      <c r="B190" s="52"/>
      <c r="C190" s="9"/>
      <c r="D190" s="9"/>
      <c r="E190" s="9"/>
      <c r="F190" s="10" t="s">
        <v>14</v>
      </c>
      <c r="G190" s="9"/>
      <c r="H190" s="9"/>
      <c r="I190" s="9"/>
    </row>
    <row r="191" spans="1:9" x14ac:dyDescent="0.25">
      <c r="A191" s="53" t="s">
        <v>15</v>
      </c>
      <c r="B191" s="54"/>
      <c r="C191" s="54"/>
      <c r="D191" s="54"/>
      <c r="E191" s="55"/>
      <c r="F191" s="9"/>
      <c r="G191" s="51"/>
      <c r="H191" s="56"/>
      <c r="I191" s="52"/>
    </row>
    <row r="192" spans="1:9" x14ac:dyDescent="0.25">
      <c r="A192" s="63" t="s">
        <v>23</v>
      </c>
      <c r="B192" s="75"/>
      <c r="C192" s="75"/>
      <c r="D192" s="75"/>
      <c r="E192" s="64"/>
      <c r="F192" s="17">
        <v>214.1</v>
      </c>
      <c r="G192" s="51"/>
      <c r="H192" s="56"/>
      <c r="I192" s="52"/>
    </row>
    <row r="193" spans="1:10" ht="16.5" x14ac:dyDescent="0.25">
      <c r="A193" s="2" t="s">
        <v>87</v>
      </c>
      <c r="B193" s="76" t="s">
        <v>88</v>
      </c>
      <c r="C193" s="77"/>
      <c r="D193" s="77"/>
      <c r="E193" s="78"/>
      <c r="F193" s="2" t="s">
        <v>47</v>
      </c>
      <c r="G193" s="76"/>
      <c r="H193" s="77"/>
      <c r="I193" s="77"/>
    </row>
    <row r="194" spans="1:10" ht="74.25" x14ac:dyDescent="0.25">
      <c r="A194" s="73" t="s">
        <v>5</v>
      </c>
      <c r="B194" s="74"/>
      <c r="C194" s="3" t="s">
        <v>6</v>
      </c>
      <c r="D194" s="4" t="s">
        <v>7</v>
      </c>
      <c r="E194" s="5" t="s">
        <v>8</v>
      </c>
      <c r="F194" s="6" t="s">
        <v>9</v>
      </c>
      <c r="G194" s="7" t="s">
        <v>10</v>
      </c>
      <c r="H194" s="7" t="s">
        <v>11</v>
      </c>
      <c r="I194" s="7" t="s">
        <v>12</v>
      </c>
    </row>
    <row r="195" spans="1:10" x14ac:dyDescent="0.25">
      <c r="A195" s="57" t="s">
        <v>13</v>
      </c>
      <c r="B195" s="58"/>
      <c r="C195" s="58"/>
      <c r="D195" s="58"/>
      <c r="E195" s="58"/>
      <c r="F195" s="59"/>
      <c r="G195" s="60"/>
      <c r="H195" s="61"/>
      <c r="I195" s="62"/>
    </row>
    <row r="196" spans="1:10" x14ac:dyDescent="0.25">
      <c r="A196" s="63" t="s">
        <v>89</v>
      </c>
      <c r="B196" s="64"/>
      <c r="C196" s="11" t="s">
        <v>56</v>
      </c>
      <c r="D196" s="12">
        <v>1.06</v>
      </c>
      <c r="E196" s="12">
        <v>32.69</v>
      </c>
      <c r="F196" s="12">
        <f>E196*D196</f>
        <v>34.651400000000002</v>
      </c>
      <c r="G196" s="13" t="s">
        <v>44</v>
      </c>
      <c r="H196" s="14">
        <v>10515</v>
      </c>
      <c r="I196" s="15" t="s">
        <v>42</v>
      </c>
    </row>
    <row r="197" spans="1:10" x14ac:dyDescent="0.25">
      <c r="A197" s="63" t="s">
        <v>90</v>
      </c>
      <c r="B197" s="64"/>
      <c r="C197" s="11" t="s">
        <v>49</v>
      </c>
      <c r="D197" s="12">
        <v>4.8600000000000003</v>
      </c>
      <c r="E197" s="12">
        <v>0.4</v>
      </c>
      <c r="F197" s="12">
        <f t="shared" ref="F197:F198" si="1">E197*D197</f>
        <v>1.9440000000000002</v>
      </c>
      <c r="G197" s="13" t="s">
        <v>44</v>
      </c>
      <c r="H197" s="14">
        <v>1381</v>
      </c>
      <c r="I197" s="15" t="s">
        <v>42</v>
      </c>
    </row>
    <row r="198" spans="1:10" x14ac:dyDescent="0.25">
      <c r="A198" s="81" t="s">
        <v>66</v>
      </c>
      <c r="B198" s="82"/>
      <c r="C198" s="11" t="s">
        <v>49</v>
      </c>
      <c r="D198" s="12">
        <v>0.42</v>
      </c>
      <c r="E198" s="12">
        <v>2.54</v>
      </c>
      <c r="F198" s="12">
        <f t="shared" si="1"/>
        <v>1.0668</v>
      </c>
      <c r="G198" s="13" t="s">
        <v>44</v>
      </c>
      <c r="H198" s="14">
        <v>34357</v>
      </c>
      <c r="I198" s="15" t="s">
        <v>42</v>
      </c>
    </row>
    <row r="199" spans="1:10" x14ac:dyDescent="0.25">
      <c r="A199" s="53" t="s">
        <v>15</v>
      </c>
      <c r="B199" s="54"/>
      <c r="C199" s="54"/>
      <c r="D199" s="54"/>
      <c r="E199" s="55"/>
      <c r="F199" s="12">
        <f>SUM(F196:F198)</f>
        <v>37.662200000000006</v>
      </c>
      <c r="G199" s="51"/>
      <c r="H199" s="56"/>
      <c r="I199" s="52"/>
    </row>
    <row r="200" spans="1:10" x14ac:dyDescent="0.25">
      <c r="A200" s="57" t="s">
        <v>16</v>
      </c>
      <c r="B200" s="58"/>
      <c r="C200" s="58"/>
      <c r="D200" s="58"/>
      <c r="E200" s="58"/>
      <c r="F200" s="59"/>
      <c r="G200" s="60"/>
      <c r="H200" s="61"/>
      <c r="I200" s="62"/>
    </row>
    <row r="201" spans="1:10" x14ac:dyDescent="0.25">
      <c r="A201" s="63" t="s">
        <v>91</v>
      </c>
      <c r="B201" s="64"/>
      <c r="C201" s="11" t="s">
        <v>18</v>
      </c>
      <c r="D201" s="12">
        <v>0.72</v>
      </c>
      <c r="E201" s="12">
        <v>20.86</v>
      </c>
      <c r="F201" s="12">
        <f>E201*D201</f>
        <v>15.0192</v>
      </c>
      <c r="G201" s="13" t="s">
        <v>19</v>
      </c>
      <c r="H201" s="14">
        <v>88256</v>
      </c>
      <c r="I201" s="15" t="s">
        <v>20</v>
      </c>
      <c r="J201" s="1">
        <f>22.64-22.64*K4</f>
        <v>20.8568736</v>
      </c>
    </row>
    <row r="202" spans="1:10" x14ac:dyDescent="0.25">
      <c r="A202" s="63" t="s">
        <v>17</v>
      </c>
      <c r="B202" s="64"/>
      <c r="C202" s="11" t="s">
        <v>18</v>
      </c>
      <c r="D202" s="12">
        <v>0.38</v>
      </c>
      <c r="E202" s="12">
        <f>E160</f>
        <v>13.606666666666667</v>
      </c>
      <c r="F202" s="12">
        <f>E202*D202</f>
        <v>5.1705333333333341</v>
      </c>
      <c r="G202" s="13" t="s">
        <v>19</v>
      </c>
      <c r="H202" s="14">
        <v>88316</v>
      </c>
      <c r="I202" s="15" t="s">
        <v>20</v>
      </c>
    </row>
    <row r="203" spans="1:10" x14ac:dyDescent="0.25">
      <c r="A203" s="53" t="s">
        <v>15</v>
      </c>
      <c r="B203" s="54"/>
      <c r="C203" s="54"/>
      <c r="D203" s="54"/>
      <c r="E203" s="55"/>
      <c r="F203" s="12">
        <f>SUM(F201:F202)</f>
        <v>20.189733333333333</v>
      </c>
      <c r="G203" s="67"/>
      <c r="H203" s="68"/>
      <c r="I203" s="69"/>
    </row>
    <row r="204" spans="1:10" x14ac:dyDescent="0.25">
      <c r="A204" s="57" t="s">
        <v>22</v>
      </c>
      <c r="B204" s="58"/>
      <c r="C204" s="58"/>
      <c r="D204" s="58"/>
      <c r="E204" s="58"/>
      <c r="F204" s="59"/>
      <c r="G204" s="73"/>
      <c r="H204" s="83"/>
      <c r="I204" s="74"/>
    </row>
    <row r="205" spans="1:10" x14ac:dyDescent="0.25">
      <c r="A205" s="67"/>
      <c r="B205" s="69"/>
      <c r="C205" s="27"/>
      <c r="D205" s="27"/>
      <c r="E205" s="27"/>
      <c r="F205" s="27"/>
      <c r="G205" s="27"/>
      <c r="H205" s="27"/>
      <c r="I205" s="27"/>
    </row>
    <row r="206" spans="1:10" x14ac:dyDescent="0.25">
      <c r="A206" s="53" t="s">
        <v>15</v>
      </c>
      <c r="B206" s="54"/>
      <c r="C206" s="54"/>
      <c r="D206" s="54"/>
      <c r="E206" s="55"/>
      <c r="F206" s="10" t="s">
        <v>14</v>
      </c>
      <c r="G206" s="51"/>
      <c r="H206" s="56"/>
      <c r="I206" s="52"/>
      <c r="J206" s="16">
        <f>SUM(F203,F199)</f>
        <v>57.851933333333335</v>
      </c>
    </row>
    <row r="207" spans="1:10" x14ac:dyDescent="0.25">
      <c r="A207" s="63" t="s">
        <v>23</v>
      </c>
      <c r="B207" s="75"/>
      <c r="C207" s="75"/>
      <c r="D207" s="75"/>
      <c r="E207" s="64"/>
      <c r="F207" s="17">
        <f>SUM(F203,F199)</f>
        <v>57.851933333333335</v>
      </c>
      <c r="G207" s="51"/>
      <c r="H207" s="56"/>
      <c r="I207" s="52"/>
    </row>
    <row r="209" spans="1:9" x14ac:dyDescent="0.25">
      <c r="A209" s="65" t="s">
        <v>0</v>
      </c>
      <c r="B209" s="66"/>
      <c r="C209" s="66"/>
      <c r="D209" s="66"/>
      <c r="E209" s="66"/>
      <c r="F209" s="66"/>
      <c r="G209" s="66"/>
      <c r="H209" s="66"/>
      <c r="I209" s="66"/>
    </row>
    <row r="210" spans="1:9" ht="31.5" customHeight="1" x14ac:dyDescent="0.25">
      <c r="A210" s="67" t="s">
        <v>1</v>
      </c>
      <c r="B210" s="68"/>
      <c r="C210" s="68"/>
      <c r="D210" s="68"/>
      <c r="E210" s="68"/>
      <c r="F210" s="68"/>
      <c r="G210" s="68"/>
      <c r="H210" s="68"/>
      <c r="I210" s="69"/>
    </row>
    <row r="211" spans="1:9" ht="16.5" x14ac:dyDescent="0.25">
      <c r="A211" s="2" t="s">
        <v>92</v>
      </c>
      <c r="B211" s="76" t="s">
        <v>93</v>
      </c>
      <c r="C211" s="77"/>
      <c r="D211" s="77"/>
      <c r="E211" s="78"/>
      <c r="F211" s="32" t="s">
        <v>4</v>
      </c>
      <c r="G211" s="76"/>
      <c r="H211" s="77"/>
      <c r="I211" s="77"/>
    </row>
    <row r="212" spans="1:9" ht="74.25" x14ac:dyDescent="0.25">
      <c r="A212" s="73" t="s">
        <v>5</v>
      </c>
      <c r="B212" s="74"/>
      <c r="C212" s="3" t="s">
        <v>6</v>
      </c>
      <c r="D212" s="4" t="s">
        <v>7</v>
      </c>
      <c r="E212" s="33" t="s">
        <v>8</v>
      </c>
      <c r="F212" s="34" t="s">
        <v>9</v>
      </c>
      <c r="G212" s="7" t="s">
        <v>10</v>
      </c>
      <c r="H212" s="7" t="s">
        <v>11</v>
      </c>
      <c r="I212" s="7" t="s">
        <v>12</v>
      </c>
    </row>
    <row r="213" spans="1:9" x14ac:dyDescent="0.25">
      <c r="A213" s="57" t="s">
        <v>13</v>
      </c>
      <c r="B213" s="58"/>
      <c r="C213" s="58"/>
      <c r="D213" s="58"/>
      <c r="E213" s="58"/>
      <c r="F213" s="59"/>
      <c r="G213" s="60"/>
      <c r="H213" s="61"/>
      <c r="I213" s="62"/>
    </row>
    <row r="214" spans="1:9" x14ac:dyDescent="0.25">
      <c r="A214" s="63" t="s">
        <v>94</v>
      </c>
      <c r="B214" s="64"/>
      <c r="C214" s="11" t="s">
        <v>95</v>
      </c>
      <c r="D214" s="12">
        <v>1</v>
      </c>
      <c r="E214" s="12">
        <v>158.55000000000001</v>
      </c>
      <c r="F214" s="12">
        <f>E214*D214</f>
        <v>158.55000000000001</v>
      </c>
      <c r="G214" s="31" t="s">
        <v>32</v>
      </c>
      <c r="H214" s="35"/>
      <c r="I214" s="31" t="s">
        <v>42</v>
      </c>
    </row>
    <row r="215" spans="1:9" x14ac:dyDescent="0.25">
      <c r="A215" s="63" t="s">
        <v>96</v>
      </c>
      <c r="B215" s="64"/>
      <c r="C215" s="11" t="s">
        <v>97</v>
      </c>
      <c r="D215" s="12">
        <v>0.01</v>
      </c>
      <c r="E215" s="12">
        <v>66.67</v>
      </c>
      <c r="F215" s="12">
        <f t="shared" ref="F215:F218" si="2">E215*D215</f>
        <v>0.66670000000000007</v>
      </c>
      <c r="G215" s="13" t="s">
        <v>44</v>
      </c>
      <c r="H215" s="36">
        <v>370</v>
      </c>
      <c r="I215" s="15" t="s">
        <v>42</v>
      </c>
    </row>
    <row r="216" spans="1:9" x14ac:dyDescent="0.25">
      <c r="A216" s="63" t="s">
        <v>98</v>
      </c>
      <c r="B216" s="64"/>
      <c r="C216" s="11" t="s">
        <v>49</v>
      </c>
      <c r="D216" s="12">
        <v>1.72</v>
      </c>
      <c r="E216" s="12">
        <v>0.64</v>
      </c>
      <c r="F216" s="12">
        <f t="shared" si="2"/>
        <v>1.1008</v>
      </c>
      <c r="G216" s="13" t="s">
        <v>44</v>
      </c>
      <c r="H216" s="36">
        <v>1106</v>
      </c>
      <c r="I216" s="15" t="s">
        <v>42</v>
      </c>
    </row>
    <row r="217" spans="1:9" x14ac:dyDescent="0.25">
      <c r="A217" s="63" t="s">
        <v>99</v>
      </c>
      <c r="B217" s="64"/>
      <c r="C217" s="11" t="s">
        <v>49</v>
      </c>
      <c r="D217" s="12">
        <v>1.72</v>
      </c>
      <c r="E217" s="12">
        <v>0.37</v>
      </c>
      <c r="F217" s="12">
        <f t="shared" si="2"/>
        <v>0.63639999999999997</v>
      </c>
      <c r="G217" s="13" t="s">
        <v>44</v>
      </c>
      <c r="H217" s="36">
        <v>1379</v>
      </c>
      <c r="I217" s="15" t="s">
        <v>42</v>
      </c>
    </row>
    <row r="218" spans="1:9" x14ac:dyDescent="0.25">
      <c r="A218" s="63" t="s">
        <v>100</v>
      </c>
      <c r="B218" s="64"/>
      <c r="C218" s="11" t="s">
        <v>49</v>
      </c>
      <c r="D218" s="12">
        <v>0.2</v>
      </c>
      <c r="E218" s="12">
        <v>9.2899999999999991</v>
      </c>
      <c r="F218" s="12">
        <f t="shared" si="2"/>
        <v>1.8579999999999999</v>
      </c>
      <c r="G218" s="13" t="s">
        <v>44</v>
      </c>
      <c r="H218" s="36">
        <v>5075</v>
      </c>
      <c r="I218" s="15" t="s">
        <v>42</v>
      </c>
    </row>
    <row r="219" spans="1:9" x14ac:dyDescent="0.25">
      <c r="A219" s="53" t="s">
        <v>15</v>
      </c>
      <c r="B219" s="54"/>
      <c r="C219" s="54"/>
      <c r="D219" s="54"/>
      <c r="E219" s="55"/>
      <c r="F219" s="12">
        <f>SUM(F214:F218)</f>
        <v>162.81190000000001</v>
      </c>
      <c r="G219" s="51"/>
      <c r="H219" s="56"/>
      <c r="I219" s="52"/>
    </row>
    <row r="220" spans="1:9" x14ac:dyDescent="0.25">
      <c r="A220" s="57" t="s">
        <v>16</v>
      </c>
      <c r="B220" s="58"/>
      <c r="C220" s="58"/>
      <c r="D220" s="58"/>
      <c r="E220" s="58"/>
      <c r="F220" s="59"/>
      <c r="G220" s="60"/>
      <c r="H220" s="61"/>
      <c r="I220" s="62"/>
    </row>
    <row r="221" spans="1:9" x14ac:dyDescent="0.25">
      <c r="A221" s="63" t="s">
        <v>101</v>
      </c>
      <c r="B221" s="64"/>
      <c r="C221" s="11" t="s">
        <v>18</v>
      </c>
      <c r="D221" s="12">
        <v>1.4</v>
      </c>
      <c r="E221" s="12">
        <f>E146</f>
        <v>19.05</v>
      </c>
      <c r="F221" s="12">
        <f>E221*D221</f>
        <v>26.669999999999998</v>
      </c>
      <c r="G221" s="13" t="s">
        <v>19</v>
      </c>
      <c r="H221" s="37">
        <v>88309</v>
      </c>
      <c r="I221" s="15" t="s">
        <v>20</v>
      </c>
    </row>
    <row r="222" spans="1:9" x14ac:dyDescent="0.25">
      <c r="A222" s="63" t="s">
        <v>17</v>
      </c>
      <c r="B222" s="64"/>
      <c r="C222" s="11" t="s">
        <v>18</v>
      </c>
      <c r="D222" s="12">
        <v>1.4</v>
      </c>
      <c r="E222" s="12">
        <f>E202</f>
        <v>13.606666666666667</v>
      </c>
      <c r="F222" s="12">
        <f>E222*D222</f>
        <v>19.049333333333333</v>
      </c>
      <c r="G222" s="13" t="s">
        <v>19</v>
      </c>
      <c r="H222" s="37">
        <v>88316</v>
      </c>
      <c r="I222" s="15" t="s">
        <v>20</v>
      </c>
    </row>
    <row r="223" spans="1:9" x14ac:dyDescent="0.25">
      <c r="A223" s="53" t="s">
        <v>15</v>
      </c>
      <c r="B223" s="54"/>
      <c r="C223" s="54"/>
      <c r="D223" s="54"/>
      <c r="E223" s="55"/>
      <c r="F223" s="12">
        <f>SUM(F221:F222)</f>
        <v>45.719333333333331</v>
      </c>
      <c r="G223" s="51"/>
      <c r="H223" s="56"/>
      <c r="I223" s="52"/>
    </row>
    <row r="224" spans="1:9" x14ac:dyDescent="0.25">
      <c r="A224" s="57" t="s">
        <v>22</v>
      </c>
      <c r="B224" s="58"/>
      <c r="C224" s="58"/>
      <c r="D224" s="58"/>
      <c r="E224" s="58"/>
      <c r="F224" s="59"/>
      <c r="G224" s="60"/>
      <c r="H224" s="61"/>
      <c r="I224" s="62"/>
    </row>
    <row r="225" spans="1:10" x14ac:dyDescent="0.25">
      <c r="A225" s="51"/>
      <c r="B225" s="52"/>
      <c r="C225" s="9"/>
      <c r="D225" s="9"/>
      <c r="E225" s="9"/>
      <c r="F225" s="10" t="s">
        <v>14</v>
      </c>
      <c r="G225" s="9"/>
      <c r="H225" s="9"/>
      <c r="I225" s="9"/>
    </row>
    <row r="226" spans="1:10" x14ac:dyDescent="0.25">
      <c r="A226" s="53" t="s">
        <v>15</v>
      </c>
      <c r="B226" s="54"/>
      <c r="C226" s="54"/>
      <c r="D226" s="54"/>
      <c r="E226" s="55"/>
      <c r="F226" s="10" t="s">
        <v>14</v>
      </c>
      <c r="G226" s="51"/>
      <c r="H226" s="56"/>
      <c r="I226" s="52"/>
    </row>
    <row r="227" spans="1:10" x14ac:dyDescent="0.25">
      <c r="A227" s="63" t="s">
        <v>23</v>
      </c>
      <c r="B227" s="75"/>
      <c r="C227" s="75"/>
      <c r="D227" s="75"/>
      <c r="E227" s="64"/>
      <c r="F227" s="17">
        <f>SUM(F223,F219)</f>
        <v>208.53123333333335</v>
      </c>
      <c r="G227" s="67"/>
      <c r="H227" s="68"/>
      <c r="I227" s="69"/>
      <c r="J227" s="16">
        <f>SUM(F223,F219)</f>
        <v>208.53123333333335</v>
      </c>
    </row>
    <row r="228" spans="1:10" ht="16.5" x14ac:dyDescent="0.25">
      <c r="A228" s="2" t="s">
        <v>102</v>
      </c>
      <c r="B228" s="76" t="s">
        <v>103</v>
      </c>
      <c r="C228" s="77"/>
      <c r="D228" s="77"/>
      <c r="E228" s="78"/>
      <c r="F228" s="32" t="s">
        <v>36</v>
      </c>
      <c r="G228" s="76"/>
      <c r="H228" s="77"/>
      <c r="I228" s="77"/>
    </row>
    <row r="229" spans="1:10" ht="74.25" x14ac:dyDescent="0.25">
      <c r="A229" s="73" t="s">
        <v>5</v>
      </c>
      <c r="B229" s="74"/>
      <c r="C229" s="3" t="s">
        <v>6</v>
      </c>
      <c r="D229" s="4" t="s">
        <v>7</v>
      </c>
      <c r="E229" s="5" t="s">
        <v>8</v>
      </c>
      <c r="F229" s="6" t="s">
        <v>9</v>
      </c>
      <c r="G229" s="7" t="s">
        <v>10</v>
      </c>
      <c r="H229" s="7" t="s">
        <v>11</v>
      </c>
      <c r="I229" s="7" t="s">
        <v>12</v>
      </c>
    </row>
    <row r="230" spans="1:10" x14ac:dyDescent="0.25">
      <c r="A230" s="57" t="s">
        <v>13</v>
      </c>
      <c r="B230" s="58"/>
      <c r="C230" s="58"/>
      <c r="D230" s="58"/>
      <c r="E230" s="58"/>
      <c r="F230" s="59"/>
      <c r="G230" s="60"/>
      <c r="H230" s="61"/>
      <c r="I230" s="62"/>
    </row>
    <row r="231" spans="1:10" x14ac:dyDescent="0.25">
      <c r="A231" s="63" t="s">
        <v>104</v>
      </c>
      <c r="B231" s="64"/>
      <c r="C231" s="11" t="s">
        <v>105</v>
      </c>
      <c r="D231" s="12">
        <v>1</v>
      </c>
      <c r="E231" s="12">
        <v>70.89</v>
      </c>
      <c r="F231" s="12">
        <f>D231*E231</f>
        <v>70.89</v>
      </c>
      <c r="G231" s="31" t="s">
        <v>32</v>
      </c>
      <c r="H231" s="35"/>
      <c r="I231" s="31" t="s">
        <v>42</v>
      </c>
    </row>
    <row r="232" spans="1:10" x14ac:dyDescent="0.25">
      <c r="A232" s="63" t="s">
        <v>106</v>
      </c>
      <c r="B232" s="64"/>
      <c r="C232" s="11" t="s">
        <v>49</v>
      </c>
      <c r="D232" s="12">
        <v>0.08</v>
      </c>
      <c r="E232" s="12">
        <v>12.25</v>
      </c>
      <c r="F232" s="12">
        <f>D232*E232</f>
        <v>0.98</v>
      </c>
      <c r="G232" s="13" t="s">
        <v>44</v>
      </c>
      <c r="H232" s="36">
        <v>5066</v>
      </c>
      <c r="I232" s="15" t="s">
        <v>42</v>
      </c>
    </row>
    <row r="233" spans="1:10" x14ac:dyDescent="0.25">
      <c r="A233" s="53" t="s">
        <v>15</v>
      </c>
      <c r="B233" s="54"/>
      <c r="C233" s="54"/>
      <c r="D233" s="54"/>
      <c r="E233" s="55"/>
      <c r="F233" s="12">
        <f>SUM(F231:F232)</f>
        <v>71.87</v>
      </c>
      <c r="G233" s="51"/>
      <c r="H233" s="56"/>
      <c r="I233" s="52"/>
    </row>
    <row r="234" spans="1:10" x14ac:dyDescent="0.25">
      <c r="A234" s="57" t="s">
        <v>16</v>
      </c>
      <c r="B234" s="58"/>
      <c r="C234" s="58"/>
      <c r="D234" s="58"/>
      <c r="E234" s="58"/>
      <c r="F234" s="59"/>
      <c r="G234" s="60"/>
      <c r="H234" s="61"/>
      <c r="I234" s="62"/>
    </row>
    <row r="235" spans="1:10" x14ac:dyDescent="0.25">
      <c r="A235" s="63" t="s">
        <v>33</v>
      </c>
      <c r="B235" s="64"/>
      <c r="C235" s="11" t="s">
        <v>18</v>
      </c>
      <c r="D235" s="12">
        <v>1.5</v>
      </c>
      <c r="E235" s="12">
        <f>E34</f>
        <v>17.0613648</v>
      </c>
      <c r="F235" s="12">
        <f>E235*D235</f>
        <v>25.5920472</v>
      </c>
      <c r="G235" s="13" t="s">
        <v>19</v>
      </c>
      <c r="H235" s="37">
        <v>88261</v>
      </c>
      <c r="I235" s="15" t="s">
        <v>20</v>
      </c>
    </row>
    <row r="236" spans="1:10" x14ac:dyDescent="0.25">
      <c r="A236" s="53" t="s">
        <v>15</v>
      </c>
      <c r="B236" s="54"/>
      <c r="C236" s="54"/>
      <c r="D236" s="54"/>
      <c r="E236" s="55"/>
      <c r="F236" s="12">
        <f>F235</f>
        <v>25.5920472</v>
      </c>
      <c r="G236" s="51"/>
      <c r="H236" s="56"/>
      <c r="I236" s="52"/>
    </row>
    <row r="237" spans="1:10" x14ac:dyDescent="0.25">
      <c r="A237" s="57" t="s">
        <v>22</v>
      </c>
      <c r="B237" s="58"/>
      <c r="C237" s="58"/>
      <c r="D237" s="58"/>
      <c r="E237" s="58"/>
      <c r="F237" s="59"/>
      <c r="G237" s="60"/>
      <c r="H237" s="61"/>
      <c r="I237" s="62"/>
    </row>
    <row r="238" spans="1:10" x14ac:dyDescent="0.25">
      <c r="A238" s="51"/>
      <c r="B238" s="52"/>
      <c r="C238" s="9"/>
      <c r="D238" s="9"/>
      <c r="E238" s="9"/>
      <c r="F238" s="10" t="s">
        <v>14</v>
      </c>
      <c r="G238" s="9"/>
      <c r="H238" s="9"/>
      <c r="I238" s="9"/>
    </row>
    <row r="239" spans="1:10" x14ac:dyDescent="0.25">
      <c r="A239" s="53" t="s">
        <v>15</v>
      </c>
      <c r="B239" s="54"/>
      <c r="C239" s="54"/>
      <c r="D239" s="54"/>
      <c r="E239" s="55"/>
      <c r="F239" s="10" t="s">
        <v>14</v>
      </c>
      <c r="G239" s="51"/>
      <c r="H239" s="56"/>
      <c r="I239" s="52"/>
      <c r="J239" s="16">
        <f>SUM(F236,F233)</f>
        <v>97.462047200000001</v>
      </c>
    </row>
    <row r="240" spans="1:10" x14ac:dyDescent="0.25">
      <c r="A240" s="63" t="s">
        <v>23</v>
      </c>
      <c r="B240" s="75"/>
      <c r="C240" s="75"/>
      <c r="D240" s="75"/>
      <c r="E240" s="64"/>
      <c r="F240" s="17">
        <f>SUM(F236,F233)</f>
        <v>97.462047200000001</v>
      </c>
      <c r="G240" s="51"/>
      <c r="H240" s="56"/>
      <c r="I240" s="52"/>
    </row>
    <row r="242" spans="1:9" x14ac:dyDescent="0.25">
      <c r="A242" s="65" t="s">
        <v>0</v>
      </c>
      <c r="B242" s="66"/>
      <c r="C242" s="66"/>
      <c r="D242" s="66"/>
      <c r="E242" s="66"/>
      <c r="F242" s="66"/>
      <c r="G242" s="66"/>
      <c r="H242" s="66"/>
      <c r="I242" s="66"/>
    </row>
    <row r="243" spans="1:9" ht="25.5" customHeight="1" x14ac:dyDescent="0.25">
      <c r="A243" s="67" t="s">
        <v>1</v>
      </c>
      <c r="B243" s="68"/>
      <c r="C243" s="68"/>
      <c r="D243" s="68"/>
      <c r="E243" s="68"/>
      <c r="F243" s="68"/>
      <c r="G243" s="68"/>
      <c r="H243" s="68"/>
      <c r="I243" s="69"/>
    </row>
    <row r="244" spans="1:9" ht="16.5" x14ac:dyDescent="0.25">
      <c r="A244" s="2" t="s">
        <v>107</v>
      </c>
      <c r="B244" s="70" t="s">
        <v>108</v>
      </c>
      <c r="C244" s="71"/>
      <c r="D244" s="71"/>
      <c r="E244" s="72"/>
      <c r="F244" s="32" t="s">
        <v>4</v>
      </c>
      <c r="G244" s="76"/>
      <c r="H244" s="77"/>
      <c r="I244" s="77"/>
    </row>
    <row r="245" spans="1:9" ht="74.25" x14ac:dyDescent="0.25">
      <c r="A245" s="73" t="s">
        <v>5</v>
      </c>
      <c r="B245" s="74"/>
      <c r="C245" s="3" t="s">
        <v>6</v>
      </c>
      <c r="D245" s="4" t="s">
        <v>7</v>
      </c>
      <c r="E245" s="5" t="s">
        <v>8</v>
      </c>
      <c r="F245" s="6" t="s">
        <v>9</v>
      </c>
      <c r="G245" s="7" t="s">
        <v>10</v>
      </c>
      <c r="H245" s="7" t="s">
        <v>11</v>
      </c>
      <c r="I245" s="7" t="s">
        <v>12</v>
      </c>
    </row>
    <row r="246" spans="1:9" x14ac:dyDescent="0.25">
      <c r="A246" s="57" t="s">
        <v>13</v>
      </c>
      <c r="B246" s="58"/>
      <c r="C246" s="58"/>
      <c r="D246" s="58"/>
      <c r="E246" s="58"/>
      <c r="F246" s="59"/>
      <c r="G246" s="60"/>
      <c r="H246" s="61"/>
      <c r="I246" s="62"/>
    </row>
    <row r="247" spans="1:9" x14ac:dyDescent="0.25">
      <c r="A247" s="90" t="s">
        <v>109</v>
      </c>
      <c r="B247" s="64"/>
      <c r="C247" s="11" t="s">
        <v>95</v>
      </c>
      <c r="D247" s="12">
        <v>1</v>
      </c>
      <c r="E247" s="12">
        <f>E214</f>
        <v>158.55000000000001</v>
      </c>
      <c r="F247" s="12">
        <f>E247*D247</f>
        <v>158.55000000000001</v>
      </c>
      <c r="G247" s="31" t="s">
        <v>32</v>
      </c>
      <c r="H247" s="35"/>
      <c r="I247" s="31" t="s">
        <v>42</v>
      </c>
    </row>
    <row r="248" spans="1:9" ht="15.75" customHeight="1" x14ac:dyDescent="0.25">
      <c r="A248" s="63" t="s">
        <v>110</v>
      </c>
      <c r="B248" s="64"/>
      <c r="C248" s="19" t="s">
        <v>70</v>
      </c>
      <c r="D248" s="20">
        <v>1</v>
      </c>
      <c r="E248" s="20">
        <v>170.97</v>
      </c>
      <c r="F248" s="12">
        <f t="shared" ref="F248:F256" si="3">E248*D248</f>
        <v>170.97</v>
      </c>
      <c r="G248" s="22" t="s">
        <v>32</v>
      </c>
      <c r="H248" s="35"/>
      <c r="I248" s="22" t="s">
        <v>42</v>
      </c>
    </row>
    <row r="249" spans="1:9" x14ac:dyDescent="0.25">
      <c r="A249" s="63" t="s">
        <v>104</v>
      </c>
      <c r="B249" s="64"/>
      <c r="C249" s="11" t="s">
        <v>95</v>
      </c>
      <c r="D249" s="12">
        <v>1</v>
      </c>
      <c r="E249" s="12">
        <f>E231</f>
        <v>70.89</v>
      </c>
      <c r="F249" s="12">
        <f t="shared" si="3"/>
        <v>70.89</v>
      </c>
      <c r="G249" s="31" t="s">
        <v>32</v>
      </c>
      <c r="H249" s="35"/>
      <c r="I249" s="31" t="s">
        <v>42</v>
      </c>
    </row>
    <row r="250" spans="1:9" x14ac:dyDescent="0.25">
      <c r="A250" s="63" t="s">
        <v>96</v>
      </c>
      <c r="B250" s="64"/>
      <c r="C250" s="11" t="s">
        <v>97</v>
      </c>
      <c r="D250" s="12">
        <v>0.01</v>
      </c>
      <c r="E250" s="12">
        <v>66.67</v>
      </c>
      <c r="F250" s="12">
        <f t="shared" si="3"/>
        <v>0.66670000000000007</v>
      </c>
      <c r="G250" s="13" t="s">
        <v>44</v>
      </c>
      <c r="H250" s="36">
        <v>370</v>
      </c>
      <c r="I250" s="15" t="s">
        <v>42</v>
      </c>
    </row>
    <row r="251" spans="1:9" x14ac:dyDescent="0.25">
      <c r="A251" s="63" t="s">
        <v>98</v>
      </c>
      <c r="B251" s="64"/>
      <c r="C251" s="11" t="s">
        <v>49</v>
      </c>
      <c r="D251" s="12">
        <v>1.72</v>
      </c>
      <c r="E251" s="12">
        <v>0.64</v>
      </c>
      <c r="F251" s="12">
        <f t="shared" si="3"/>
        <v>1.1008</v>
      </c>
      <c r="G251" s="13" t="s">
        <v>44</v>
      </c>
      <c r="H251" s="36">
        <v>1106</v>
      </c>
      <c r="I251" s="15" t="s">
        <v>42</v>
      </c>
    </row>
    <row r="252" spans="1:9" x14ac:dyDescent="0.25">
      <c r="A252" s="63" t="s">
        <v>99</v>
      </c>
      <c r="B252" s="64"/>
      <c r="C252" s="11" t="s">
        <v>49</v>
      </c>
      <c r="D252" s="12">
        <v>1.72</v>
      </c>
      <c r="E252" s="12">
        <v>0.37</v>
      </c>
      <c r="F252" s="12">
        <f t="shared" si="3"/>
        <v>0.63639999999999997</v>
      </c>
      <c r="G252" s="13" t="s">
        <v>44</v>
      </c>
      <c r="H252" s="36">
        <v>1379</v>
      </c>
      <c r="I252" s="15" t="s">
        <v>42</v>
      </c>
    </row>
    <row r="253" spans="1:9" x14ac:dyDescent="0.25">
      <c r="A253" s="63" t="s">
        <v>100</v>
      </c>
      <c r="B253" s="64"/>
      <c r="C253" s="11" t="s">
        <v>49</v>
      </c>
      <c r="D253" s="12">
        <v>0.2</v>
      </c>
      <c r="E253" s="12">
        <v>9.2899999999999991</v>
      </c>
      <c r="F253" s="12">
        <f t="shared" si="3"/>
        <v>1.8579999999999999</v>
      </c>
      <c r="G253" s="13" t="s">
        <v>44</v>
      </c>
      <c r="H253" s="36">
        <v>5075</v>
      </c>
      <c r="I253" s="15" t="s">
        <v>42</v>
      </c>
    </row>
    <row r="254" spans="1:9" x14ac:dyDescent="0.25">
      <c r="A254" s="63" t="s">
        <v>106</v>
      </c>
      <c r="B254" s="64"/>
      <c r="C254" s="11" t="s">
        <v>49</v>
      </c>
      <c r="D254" s="12">
        <v>0.08</v>
      </c>
      <c r="E254" s="12">
        <v>12.25</v>
      </c>
      <c r="F254" s="12">
        <f t="shared" si="3"/>
        <v>0.98</v>
      </c>
      <c r="G254" s="13" t="s">
        <v>44</v>
      </c>
      <c r="H254" s="36">
        <v>5066</v>
      </c>
      <c r="I254" s="15" t="s">
        <v>42</v>
      </c>
    </row>
    <row r="255" spans="1:9" x14ac:dyDescent="0.25">
      <c r="A255" s="63" t="s">
        <v>111</v>
      </c>
      <c r="B255" s="64"/>
      <c r="C255" s="19" t="s">
        <v>70</v>
      </c>
      <c r="D255" s="20">
        <v>3</v>
      </c>
      <c r="E255" s="20">
        <v>44.05</v>
      </c>
      <c r="F255" s="12">
        <f t="shared" si="3"/>
        <v>132.14999999999998</v>
      </c>
      <c r="G255" s="23" t="s">
        <v>44</v>
      </c>
      <c r="H255" s="38">
        <v>11447</v>
      </c>
      <c r="I255" s="25" t="s">
        <v>42</v>
      </c>
    </row>
    <row r="256" spans="1:9" ht="16.5" x14ac:dyDescent="0.25">
      <c r="A256" s="63" t="s">
        <v>112</v>
      </c>
      <c r="B256" s="64"/>
      <c r="C256" s="19" t="s">
        <v>31</v>
      </c>
      <c r="D256" s="20">
        <v>1</v>
      </c>
      <c r="E256" s="20">
        <v>172.87</v>
      </c>
      <c r="F256" s="12">
        <f t="shared" si="3"/>
        <v>172.87</v>
      </c>
      <c r="G256" s="39" t="s">
        <v>113</v>
      </c>
      <c r="H256" s="40"/>
      <c r="I256" s="41" t="s">
        <v>20</v>
      </c>
    </row>
    <row r="257" spans="1:11" x14ac:dyDescent="0.25">
      <c r="A257" s="53" t="s">
        <v>15</v>
      </c>
      <c r="B257" s="54"/>
      <c r="C257" s="54"/>
      <c r="D257" s="54"/>
      <c r="E257" s="55"/>
      <c r="F257" s="12">
        <f>SUM(F247:F256)</f>
        <v>710.67189999999994</v>
      </c>
      <c r="G257" s="51"/>
      <c r="H257" s="56"/>
      <c r="I257" s="52"/>
    </row>
    <row r="258" spans="1:11" x14ac:dyDescent="0.25">
      <c r="A258" s="57" t="s">
        <v>16</v>
      </c>
      <c r="B258" s="58"/>
      <c r="C258" s="58"/>
      <c r="D258" s="58"/>
      <c r="E258" s="58"/>
      <c r="F258" s="59"/>
      <c r="G258" s="60"/>
      <c r="H258" s="61"/>
      <c r="I258" s="62"/>
    </row>
    <row r="259" spans="1:11" x14ac:dyDescent="0.25">
      <c r="A259" s="63" t="s">
        <v>33</v>
      </c>
      <c r="B259" s="64"/>
      <c r="C259" s="11" t="s">
        <v>18</v>
      </c>
      <c r="D259" s="28">
        <v>5.7</v>
      </c>
      <c r="E259" s="12">
        <f>E235</f>
        <v>17.0613648</v>
      </c>
      <c r="F259" s="12">
        <f>E259*D259</f>
        <v>97.249779360000005</v>
      </c>
      <c r="G259" s="13" t="s">
        <v>19</v>
      </c>
      <c r="H259" s="37">
        <v>88261</v>
      </c>
      <c r="I259" s="15" t="s">
        <v>20</v>
      </c>
    </row>
    <row r="260" spans="1:11" x14ac:dyDescent="0.25">
      <c r="A260" s="63" t="s">
        <v>101</v>
      </c>
      <c r="B260" s="64"/>
      <c r="C260" s="11" t="s">
        <v>18</v>
      </c>
      <c r="D260" s="12">
        <v>1.4</v>
      </c>
      <c r="E260" s="12">
        <f>E221</f>
        <v>19.05</v>
      </c>
      <c r="F260" s="12">
        <f t="shared" ref="F260:F261" si="4">E260*D260</f>
        <v>26.669999999999998</v>
      </c>
      <c r="G260" s="13" t="s">
        <v>19</v>
      </c>
      <c r="H260" s="37">
        <v>88309</v>
      </c>
      <c r="I260" s="15" t="s">
        <v>20</v>
      </c>
    </row>
    <row r="261" spans="1:11" x14ac:dyDescent="0.25">
      <c r="A261" s="63" t="s">
        <v>17</v>
      </c>
      <c r="B261" s="64"/>
      <c r="C261" s="11" t="s">
        <v>18</v>
      </c>
      <c r="D261" s="12">
        <v>4.9000000000000004</v>
      </c>
      <c r="E261" s="12">
        <f>E222</f>
        <v>13.606666666666667</v>
      </c>
      <c r="F261" s="12">
        <f t="shared" si="4"/>
        <v>66.672666666666672</v>
      </c>
      <c r="G261" s="13" t="s">
        <v>19</v>
      </c>
      <c r="H261" s="37">
        <v>88316</v>
      </c>
      <c r="I261" s="15" t="s">
        <v>20</v>
      </c>
    </row>
    <row r="262" spans="1:11" x14ac:dyDescent="0.25">
      <c r="A262" s="53" t="s">
        <v>15</v>
      </c>
      <c r="B262" s="54"/>
      <c r="C262" s="54"/>
      <c r="D262" s="54"/>
      <c r="E262" s="55"/>
      <c r="F262" s="12">
        <f>SUM(F259:F261)</f>
        <v>190.59244602666666</v>
      </c>
      <c r="G262" s="51"/>
      <c r="H262" s="56"/>
      <c r="I262" s="52"/>
    </row>
    <row r="263" spans="1:11" x14ac:dyDescent="0.25">
      <c r="A263" s="57" t="s">
        <v>22</v>
      </c>
      <c r="B263" s="58"/>
      <c r="C263" s="58"/>
      <c r="D263" s="58"/>
      <c r="E263" s="58"/>
      <c r="F263" s="59"/>
      <c r="G263" s="60"/>
      <c r="H263" s="61"/>
      <c r="I263" s="62"/>
    </row>
    <row r="264" spans="1:11" x14ac:dyDescent="0.25">
      <c r="A264" s="51"/>
      <c r="B264" s="52"/>
      <c r="C264" s="9"/>
      <c r="D264" s="9"/>
      <c r="E264" s="9"/>
      <c r="F264" s="10" t="s">
        <v>14</v>
      </c>
      <c r="G264" s="9"/>
      <c r="H264" s="9"/>
      <c r="I264" s="9"/>
    </row>
    <row r="265" spans="1:11" x14ac:dyDescent="0.25">
      <c r="A265" s="53" t="s">
        <v>15</v>
      </c>
      <c r="B265" s="54"/>
      <c r="C265" s="54"/>
      <c r="D265" s="54"/>
      <c r="E265" s="55"/>
      <c r="F265" s="10" t="s">
        <v>14</v>
      </c>
      <c r="G265" s="51"/>
      <c r="H265" s="56"/>
      <c r="I265" s="52"/>
    </row>
    <row r="266" spans="1:11" x14ac:dyDescent="0.25">
      <c r="A266" s="63" t="s">
        <v>23</v>
      </c>
      <c r="B266" s="75"/>
      <c r="C266" s="75"/>
      <c r="D266" s="75"/>
      <c r="E266" s="64"/>
      <c r="F266" s="17">
        <f>SUM(F262,F257)</f>
        <v>901.26434602666654</v>
      </c>
      <c r="G266" s="67"/>
      <c r="H266" s="68"/>
      <c r="I266" s="69"/>
      <c r="K266" s="16">
        <f>SUM(F262,F257)</f>
        <v>901.26434602666654</v>
      </c>
    </row>
    <row r="268" spans="1:11" x14ac:dyDescent="0.25">
      <c r="A268" s="65" t="s">
        <v>0</v>
      </c>
      <c r="B268" s="66"/>
      <c r="C268" s="66"/>
      <c r="D268" s="66"/>
      <c r="E268" s="66"/>
      <c r="F268" s="66"/>
      <c r="G268" s="66"/>
      <c r="H268" s="66"/>
      <c r="I268" s="66"/>
    </row>
    <row r="269" spans="1:11" ht="31.5" customHeight="1" x14ac:dyDescent="0.25">
      <c r="A269" s="67" t="s">
        <v>1</v>
      </c>
      <c r="B269" s="68"/>
      <c r="C269" s="68"/>
      <c r="D269" s="68"/>
      <c r="E269" s="68"/>
      <c r="F269" s="68"/>
      <c r="G269" s="68"/>
      <c r="H269" s="68"/>
      <c r="I269" s="69"/>
    </row>
    <row r="270" spans="1:11" ht="16.5" x14ac:dyDescent="0.25">
      <c r="A270" s="2" t="s">
        <v>114</v>
      </c>
      <c r="B270" s="76" t="s">
        <v>115</v>
      </c>
      <c r="C270" s="77"/>
      <c r="D270" s="77"/>
      <c r="E270" s="78"/>
      <c r="F270" s="32" t="s">
        <v>4</v>
      </c>
      <c r="G270" s="76"/>
      <c r="H270" s="77"/>
      <c r="I270" s="77"/>
    </row>
    <row r="271" spans="1:11" ht="74.25" x14ac:dyDescent="0.25">
      <c r="A271" s="73" t="s">
        <v>5</v>
      </c>
      <c r="B271" s="74"/>
      <c r="C271" s="3" t="s">
        <v>6</v>
      </c>
      <c r="D271" s="4" t="s">
        <v>7</v>
      </c>
      <c r="E271" s="33" t="s">
        <v>8</v>
      </c>
      <c r="F271" s="34" t="s">
        <v>9</v>
      </c>
      <c r="G271" s="7" t="s">
        <v>10</v>
      </c>
      <c r="H271" s="7" t="s">
        <v>11</v>
      </c>
      <c r="I271" s="7" t="s">
        <v>12</v>
      </c>
    </row>
    <row r="272" spans="1:11" x14ac:dyDescent="0.25">
      <c r="A272" s="57" t="s">
        <v>13</v>
      </c>
      <c r="B272" s="58"/>
      <c r="C272" s="58"/>
      <c r="D272" s="58"/>
      <c r="E272" s="58"/>
      <c r="F272" s="59"/>
      <c r="G272" s="73"/>
      <c r="H272" s="83"/>
      <c r="I272" s="74"/>
    </row>
    <row r="273" spans="1:9" x14ac:dyDescent="0.25">
      <c r="A273" s="63" t="s">
        <v>109</v>
      </c>
      <c r="B273" s="64"/>
      <c r="C273" s="11" t="s">
        <v>95</v>
      </c>
      <c r="D273" s="12">
        <v>1</v>
      </c>
      <c r="E273" s="12">
        <f>E247</f>
        <v>158.55000000000001</v>
      </c>
      <c r="F273" s="12">
        <f>D273*E273</f>
        <v>158.55000000000001</v>
      </c>
      <c r="G273" s="31" t="s">
        <v>32</v>
      </c>
      <c r="H273" s="35"/>
      <c r="I273" s="31" t="s">
        <v>42</v>
      </c>
    </row>
    <row r="274" spans="1:9" x14ac:dyDescent="0.25">
      <c r="A274" s="63" t="s">
        <v>110</v>
      </c>
      <c r="B274" s="64"/>
      <c r="C274" s="19" t="s">
        <v>70</v>
      </c>
      <c r="D274" s="20">
        <v>1</v>
      </c>
      <c r="E274" s="20">
        <v>170.97</v>
      </c>
      <c r="F274" s="12">
        <f t="shared" ref="F274:F283" si="5">D274*E274</f>
        <v>170.97</v>
      </c>
      <c r="G274" s="22" t="s">
        <v>32</v>
      </c>
      <c r="H274" s="35"/>
      <c r="I274" s="22" t="s">
        <v>42</v>
      </c>
    </row>
    <row r="275" spans="1:9" x14ac:dyDescent="0.25">
      <c r="A275" s="90" t="s">
        <v>104</v>
      </c>
      <c r="B275" s="64"/>
      <c r="C275" s="11" t="s">
        <v>95</v>
      </c>
      <c r="D275" s="12">
        <v>1</v>
      </c>
      <c r="E275" s="12">
        <f>E249</f>
        <v>70.89</v>
      </c>
      <c r="F275" s="12">
        <f t="shared" si="5"/>
        <v>70.89</v>
      </c>
      <c r="G275" s="31" t="s">
        <v>32</v>
      </c>
      <c r="H275" s="35"/>
      <c r="I275" s="31" t="s">
        <v>42</v>
      </c>
    </row>
    <row r="276" spans="1:9" x14ac:dyDescent="0.25">
      <c r="A276" s="63" t="s">
        <v>96</v>
      </c>
      <c r="B276" s="64"/>
      <c r="C276" s="11" t="s">
        <v>97</v>
      </c>
      <c r="D276" s="12">
        <v>0.01</v>
      </c>
      <c r="E276" s="12">
        <v>66.67</v>
      </c>
      <c r="F276" s="12">
        <f t="shared" si="5"/>
        <v>0.66670000000000007</v>
      </c>
      <c r="G276" s="13" t="s">
        <v>44</v>
      </c>
      <c r="H276" s="14">
        <v>370</v>
      </c>
      <c r="I276" s="15" t="s">
        <v>42</v>
      </c>
    </row>
    <row r="277" spans="1:9" x14ac:dyDescent="0.25">
      <c r="A277" s="63" t="s">
        <v>98</v>
      </c>
      <c r="B277" s="64"/>
      <c r="C277" s="11" t="s">
        <v>49</v>
      </c>
      <c r="D277" s="12">
        <v>1.72</v>
      </c>
      <c r="E277" s="12">
        <v>0.64</v>
      </c>
      <c r="F277" s="12">
        <f t="shared" si="5"/>
        <v>1.1008</v>
      </c>
      <c r="G277" s="13" t="s">
        <v>44</v>
      </c>
      <c r="H277" s="14">
        <v>1106</v>
      </c>
      <c r="I277" s="15" t="s">
        <v>42</v>
      </c>
    </row>
    <row r="278" spans="1:9" x14ac:dyDescent="0.25">
      <c r="A278" s="63" t="s">
        <v>99</v>
      </c>
      <c r="B278" s="64"/>
      <c r="C278" s="11" t="s">
        <v>49</v>
      </c>
      <c r="D278" s="12">
        <v>1.72</v>
      </c>
      <c r="E278" s="12">
        <v>0.37</v>
      </c>
      <c r="F278" s="12">
        <f t="shared" si="5"/>
        <v>0.63639999999999997</v>
      </c>
      <c r="G278" s="13" t="s">
        <v>44</v>
      </c>
      <c r="H278" s="14">
        <v>1379</v>
      </c>
      <c r="I278" s="15" t="s">
        <v>42</v>
      </c>
    </row>
    <row r="279" spans="1:9" x14ac:dyDescent="0.25">
      <c r="A279" s="63" t="s">
        <v>100</v>
      </c>
      <c r="B279" s="64"/>
      <c r="C279" s="11" t="s">
        <v>49</v>
      </c>
      <c r="D279" s="12">
        <v>0.2</v>
      </c>
      <c r="E279" s="12">
        <v>9.2899999999999991</v>
      </c>
      <c r="F279" s="12">
        <f t="shared" si="5"/>
        <v>1.8579999999999999</v>
      </c>
      <c r="G279" s="13" t="s">
        <v>44</v>
      </c>
      <c r="H279" s="14">
        <v>5075</v>
      </c>
      <c r="I279" s="15" t="s">
        <v>42</v>
      </c>
    </row>
    <row r="280" spans="1:9" x14ac:dyDescent="0.25">
      <c r="A280" s="63" t="s">
        <v>106</v>
      </c>
      <c r="B280" s="64"/>
      <c r="C280" s="11" t="s">
        <v>49</v>
      </c>
      <c r="D280" s="12">
        <v>0.08</v>
      </c>
      <c r="E280" s="12">
        <v>12.25</v>
      </c>
      <c r="F280" s="12">
        <f t="shared" si="5"/>
        <v>0.98</v>
      </c>
      <c r="G280" s="13" t="s">
        <v>44</v>
      </c>
      <c r="H280" s="14">
        <v>5066</v>
      </c>
      <c r="I280" s="15" t="s">
        <v>42</v>
      </c>
    </row>
    <row r="281" spans="1:9" x14ac:dyDescent="0.25">
      <c r="A281" s="63" t="s">
        <v>116</v>
      </c>
      <c r="B281" s="64"/>
      <c r="C281" s="19" t="s">
        <v>70</v>
      </c>
      <c r="D281" s="20">
        <v>3</v>
      </c>
      <c r="E281" s="20">
        <v>44.05</v>
      </c>
      <c r="F281" s="12">
        <f t="shared" si="5"/>
        <v>132.14999999999998</v>
      </c>
      <c r="G281" s="23" t="s">
        <v>44</v>
      </c>
      <c r="H281" s="24">
        <v>11447</v>
      </c>
      <c r="I281" s="25" t="s">
        <v>42</v>
      </c>
    </row>
    <row r="282" spans="1:9" ht="16.5" x14ac:dyDescent="0.25">
      <c r="A282" s="63" t="s">
        <v>117</v>
      </c>
      <c r="B282" s="64"/>
      <c r="C282" s="19" t="s">
        <v>31</v>
      </c>
      <c r="D282" s="20">
        <v>1</v>
      </c>
      <c r="E282" s="20">
        <v>213.85</v>
      </c>
      <c r="F282" s="12">
        <f t="shared" si="5"/>
        <v>213.85</v>
      </c>
      <c r="G282" s="42" t="s">
        <v>113</v>
      </c>
      <c r="H282" s="40"/>
      <c r="I282" s="41" t="s">
        <v>20</v>
      </c>
    </row>
    <row r="283" spans="1:9" ht="16.5" x14ac:dyDescent="0.25">
      <c r="A283" s="90" t="s">
        <v>118</v>
      </c>
      <c r="B283" s="64"/>
      <c r="C283" s="19" t="s">
        <v>70</v>
      </c>
      <c r="D283" s="20">
        <v>2</v>
      </c>
      <c r="E283" s="20">
        <f>179.98-34.735</f>
        <v>145.245</v>
      </c>
      <c r="F283" s="12">
        <f t="shared" si="5"/>
        <v>290.49</v>
      </c>
      <c r="G283" s="39" t="s">
        <v>119</v>
      </c>
      <c r="H283" s="40"/>
      <c r="I283" s="41" t="s">
        <v>20</v>
      </c>
    </row>
    <row r="284" spans="1:9" x14ac:dyDescent="0.25">
      <c r="A284" s="53" t="s">
        <v>15</v>
      </c>
      <c r="B284" s="54"/>
      <c r="C284" s="54"/>
      <c r="D284" s="54"/>
      <c r="E284" s="55"/>
      <c r="F284" s="43">
        <f>SUM(F273:F283)</f>
        <v>1042.1419000000001</v>
      </c>
      <c r="G284" s="51"/>
      <c r="H284" s="56"/>
      <c r="I284" s="52"/>
    </row>
    <row r="285" spans="1:9" x14ac:dyDescent="0.25">
      <c r="A285" s="57" t="s">
        <v>16</v>
      </c>
      <c r="B285" s="58"/>
      <c r="C285" s="58"/>
      <c r="D285" s="58"/>
      <c r="E285" s="58"/>
      <c r="F285" s="59"/>
      <c r="G285" s="60"/>
      <c r="H285" s="61"/>
      <c r="I285" s="62"/>
    </row>
    <row r="286" spans="1:9" x14ac:dyDescent="0.25">
      <c r="A286" s="63" t="s">
        <v>33</v>
      </c>
      <c r="B286" s="64"/>
      <c r="C286" s="11" t="s">
        <v>18</v>
      </c>
      <c r="D286" s="28">
        <v>6</v>
      </c>
      <c r="E286" s="12">
        <f>E259</f>
        <v>17.0613648</v>
      </c>
      <c r="F286" s="12">
        <f>D286*E286</f>
        <v>102.3681888</v>
      </c>
      <c r="G286" s="13" t="s">
        <v>19</v>
      </c>
      <c r="H286" s="14">
        <v>88261</v>
      </c>
      <c r="I286" s="15" t="s">
        <v>20</v>
      </c>
    </row>
    <row r="287" spans="1:9" x14ac:dyDescent="0.25">
      <c r="A287" s="63" t="s">
        <v>101</v>
      </c>
      <c r="B287" s="64"/>
      <c r="C287" s="11" t="s">
        <v>18</v>
      </c>
      <c r="D287" s="12">
        <v>1.4</v>
      </c>
      <c r="E287" s="12">
        <f>E260</f>
        <v>19.05</v>
      </c>
      <c r="F287" s="12">
        <f t="shared" ref="F287:F288" si="6">D287*E287</f>
        <v>26.669999999999998</v>
      </c>
      <c r="G287" s="13" t="s">
        <v>19</v>
      </c>
      <c r="H287" s="14">
        <v>88309</v>
      </c>
      <c r="I287" s="15" t="s">
        <v>20</v>
      </c>
    </row>
    <row r="288" spans="1:9" x14ac:dyDescent="0.25">
      <c r="A288" s="63" t="s">
        <v>17</v>
      </c>
      <c r="B288" s="64"/>
      <c r="C288" s="11" t="s">
        <v>18</v>
      </c>
      <c r="D288" s="12">
        <v>4.9000000000000004</v>
      </c>
      <c r="E288" s="12">
        <f>E261</f>
        <v>13.606666666666667</v>
      </c>
      <c r="F288" s="12">
        <f t="shared" si="6"/>
        <v>66.672666666666672</v>
      </c>
      <c r="G288" s="13" t="s">
        <v>19</v>
      </c>
      <c r="H288" s="14">
        <v>88316</v>
      </c>
      <c r="I288" s="15" t="s">
        <v>20</v>
      </c>
    </row>
    <row r="289" spans="1:11" x14ac:dyDescent="0.25">
      <c r="A289" s="53" t="s">
        <v>15</v>
      </c>
      <c r="B289" s="54"/>
      <c r="C289" s="54"/>
      <c r="D289" s="54"/>
      <c r="E289" s="55"/>
      <c r="F289" s="12">
        <f>SUM(F286:F288)</f>
        <v>195.71085546666666</v>
      </c>
      <c r="G289" s="51"/>
      <c r="H289" s="56"/>
      <c r="I289" s="52"/>
    </row>
    <row r="290" spans="1:11" x14ac:dyDescent="0.25">
      <c r="A290" s="57" t="s">
        <v>22</v>
      </c>
      <c r="B290" s="58"/>
      <c r="C290" s="58"/>
      <c r="D290" s="58"/>
      <c r="E290" s="58"/>
      <c r="F290" s="59"/>
      <c r="G290" s="60"/>
      <c r="H290" s="61"/>
      <c r="I290" s="62"/>
      <c r="J290" s="44">
        <f>J293-F293</f>
        <v>0</v>
      </c>
      <c r="K290" s="1">
        <f>J290/2</f>
        <v>0</v>
      </c>
    </row>
    <row r="291" spans="1:11" x14ac:dyDescent="0.25">
      <c r="A291" s="51"/>
      <c r="B291" s="52"/>
      <c r="C291" s="9"/>
      <c r="D291" s="9"/>
      <c r="E291" s="9"/>
      <c r="F291" s="10" t="s">
        <v>14</v>
      </c>
      <c r="G291" s="9"/>
      <c r="H291" s="9"/>
      <c r="I291" s="9"/>
    </row>
    <row r="292" spans="1:11" x14ac:dyDescent="0.25">
      <c r="A292" s="53" t="s">
        <v>15</v>
      </c>
      <c r="B292" s="54"/>
      <c r="C292" s="54"/>
      <c r="D292" s="54"/>
      <c r="E292" s="55"/>
      <c r="F292" s="10" t="s">
        <v>14</v>
      </c>
      <c r="G292" s="51"/>
      <c r="H292" s="56"/>
      <c r="I292" s="52"/>
    </row>
    <row r="293" spans="1:11" x14ac:dyDescent="0.25">
      <c r="A293" s="63" t="s">
        <v>23</v>
      </c>
      <c r="B293" s="75"/>
      <c r="C293" s="75"/>
      <c r="D293" s="75"/>
      <c r="E293" s="64"/>
      <c r="F293" s="45">
        <f>SUM(F289,F284)</f>
        <v>1237.8527554666666</v>
      </c>
      <c r="G293" s="67"/>
      <c r="H293" s="68"/>
      <c r="I293" s="69"/>
      <c r="J293" s="44">
        <f>SUM(F284,F289)</f>
        <v>1237.8527554666666</v>
      </c>
    </row>
    <row r="294" spans="1:11" ht="16.5" x14ac:dyDescent="0.25">
      <c r="A294" s="2" t="s">
        <v>120</v>
      </c>
      <c r="B294" s="76" t="s">
        <v>121</v>
      </c>
      <c r="C294" s="77"/>
      <c r="D294" s="77"/>
      <c r="E294" s="78"/>
      <c r="F294" s="32" t="s">
        <v>36</v>
      </c>
      <c r="G294" s="76"/>
      <c r="H294" s="77"/>
      <c r="I294" s="77"/>
    </row>
    <row r="295" spans="1:11" ht="74.25" x14ac:dyDescent="0.25">
      <c r="A295" s="73" t="s">
        <v>5</v>
      </c>
      <c r="B295" s="74"/>
      <c r="C295" s="3" t="s">
        <v>6</v>
      </c>
      <c r="D295" s="4" t="s">
        <v>7</v>
      </c>
      <c r="E295" s="5" t="s">
        <v>8</v>
      </c>
      <c r="F295" s="6" t="s">
        <v>9</v>
      </c>
      <c r="G295" s="7" t="s">
        <v>10</v>
      </c>
      <c r="H295" s="7" t="s">
        <v>11</v>
      </c>
      <c r="I295" s="7" t="s">
        <v>12</v>
      </c>
    </row>
    <row r="296" spans="1:11" x14ac:dyDescent="0.25">
      <c r="A296" s="57" t="s">
        <v>13</v>
      </c>
      <c r="B296" s="58"/>
      <c r="C296" s="58"/>
      <c r="D296" s="58"/>
      <c r="E296" s="58"/>
      <c r="F296" s="59"/>
      <c r="G296" s="60"/>
      <c r="H296" s="61"/>
      <c r="I296" s="62"/>
    </row>
    <row r="297" spans="1:11" x14ac:dyDescent="0.25">
      <c r="A297" s="90" t="s">
        <v>122</v>
      </c>
      <c r="B297" s="64"/>
      <c r="C297" s="11" t="s">
        <v>70</v>
      </c>
      <c r="D297" s="12">
        <v>1</v>
      </c>
      <c r="E297" s="12">
        <f>31.28-2.48</f>
        <v>28.8</v>
      </c>
      <c r="F297" s="12">
        <f>E297*D297</f>
        <v>28.8</v>
      </c>
      <c r="G297" s="31" t="s">
        <v>32</v>
      </c>
      <c r="H297" s="31" t="s">
        <v>32</v>
      </c>
      <c r="I297" s="31" t="s">
        <v>20</v>
      </c>
    </row>
    <row r="298" spans="1:11" x14ac:dyDescent="0.25">
      <c r="A298" s="53" t="s">
        <v>15</v>
      </c>
      <c r="B298" s="54"/>
      <c r="C298" s="54"/>
      <c r="D298" s="54"/>
      <c r="E298" s="55"/>
      <c r="F298" s="12">
        <f>F297</f>
        <v>28.8</v>
      </c>
      <c r="G298" s="51"/>
      <c r="H298" s="56"/>
      <c r="I298" s="52"/>
      <c r="J298" s="16">
        <f>J305-F305</f>
        <v>0</v>
      </c>
    </row>
    <row r="299" spans="1:11" x14ac:dyDescent="0.25">
      <c r="A299" s="57" t="s">
        <v>16</v>
      </c>
      <c r="B299" s="58"/>
      <c r="C299" s="58"/>
      <c r="D299" s="58"/>
      <c r="E299" s="58"/>
      <c r="F299" s="59"/>
      <c r="G299" s="60"/>
      <c r="H299" s="61"/>
      <c r="I299" s="62"/>
    </row>
    <row r="300" spans="1:11" x14ac:dyDescent="0.25">
      <c r="A300" s="63" t="s">
        <v>33</v>
      </c>
      <c r="B300" s="64"/>
      <c r="C300" s="11" t="s">
        <v>18</v>
      </c>
      <c r="D300" s="12">
        <v>0.15</v>
      </c>
      <c r="E300" s="12">
        <f>E286</f>
        <v>17.0613648</v>
      </c>
      <c r="F300" s="12">
        <f>E300*D300</f>
        <v>2.5592047199999999</v>
      </c>
      <c r="G300" s="13" t="s">
        <v>19</v>
      </c>
      <c r="H300" s="14">
        <v>88261</v>
      </c>
      <c r="I300" s="15" t="s">
        <v>20</v>
      </c>
    </row>
    <row r="301" spans="1:11" x14ac:dyDescent="0.25">
      <c r="A301" s="53" t="s">
        <v>15</v>
      </c>
      <c r="B301" s="54"/>
      <c r="C301" s="54"/>
      <c r="D301" s="54"/>
      <c r="E301" s="55"/>
      <c r="F301" s="12">
        <f>F300</f>
        <v>2.5592047199999999</v>
      </c>
      <c r="G301" s="51"/>
      <c r="H301" s="56"/>
      <c r="I301" s="52"/>
    </row>
    <row r="302" spans="1:11" x14ac:dyDescent="0.25">
      <c r="A302" s="57" t="s">
        <v>22</v>
      </c>
      <c r="B302" s="58"/>
      <c r="C302" s="58"/>
      <c r="D302" s="58"/>
      <c r="E302" s="58"/>
      <c r="F302" s="59"/>
      <c r="G302" s="60"/>
      <c r="H302" s="61"/>
      <c r="I302" s="62"/>
    </row>
    <row r="303" spans="1:11" x14ac:dyDescent="0.25">
      <c r="A303" s="51"/>
      <c r="B303" s="52"/>
      <c r="C303" s="9"/>
      <c r="D303" s="9"/>
      <c r="E303" s="9"/>
      <c r="F303" s="10" t="s">
        <v>14</v>
      </c>
      <c r="G303" s="9"/>
      <c r="H303" s="9"/>
      <c r="I303" s="9"/>
    </row>
    <row r="304" spans="1:11" x14ac:dyDescent="0.25">
      <c r="A304" s="53" t="s">
        <v>15</v>
      </c>
      <c r="B304" s="54"/>
      <c r="C304" s="54"/>
      <c r="D304" s="54"/>
      <c r="E304" s="55"/>
      <c r="F304" s="10" t="s">
        <v>14</v>
      </c>
      <c r="G304" s="51"/>
      <c r="H304" s="56"/>
      <c r="I304" s="52"/>
    </row>
    <row r="305" spans="1:10" x14ac:dyDescent="0.25">
      <c r="A305" s="63" t="s">
        <v>23</v>
      </c>
      <c r="B305" s="75"/>
      <c r="C305" s="75"/>
      <c r="D305" s="75"/>
      <c r="E305" s="64"/>
      <c r="F305" s="17">
        <f>SUM(F301,F298)</f>
        <v>31.359204720000001</v>
      </c>
      <c r="G305" s="51"/>
      <c r="H305" s="56"/>
      <c r="I305" s="52"/>
      <c r="J305" s="16">
        <f>SUM(F301,F298)</f>
        <v>31.359204720000001</v>
      </c>
    </row>
    <row r="307" spans="1:10" x14ac:dyDescent="0.25">
      <c r="A307" s="65" t="s">
        <v>0</v>
      </c>
      <c r="B307" s="66"/>
      <c r="C307" s="66"/>
      <c r="D307" s="66"/>
      <c r="E307" s="66"/>
      <c r="F307" s="66"/>
      <c r="G307" s="66"/>
      <c r="H307" s="66"/>
      <c r="I307" s="66"/>
    </row>
    <row r="308" spans="1:10" x14ac:dyDescent="0.25">
      <c r="A308" s="67" t="s">
        <v>1</v>
      </c>
      <c r="B308" s="68"/>
      <c r="C308" s="68"/>
      <c r="D308" s="68"/>
      <c r="E308" s="68"/>
      <c r="F308" s="68"/>
      <c r="G308" s="68"/>
      <c r="H308" s="68"/>
      <c r="I308" s="69"/>
    </row>
    <row r="309" spans="1:10" ht="16.5" x14ac:dyDescent="0.25">
      <c r="A309" s="2" t="s">
        <v>123</v>
      </c>
      <c r="B309" s="70" t="s">
        <v>124</v>
      </c>
      <c r="C309" s="71"/>
      <c r="D309" s="71"/>
      <c r="E309" s="72"/>
      <c r="F309" s="2" t="s">
        <v>36</v>
      </c>
      <c r="G309" s="76"/>
      <c r="H309" s="77"/>
      <c r="I309" s="77"/>
    </row>
    <row r="310" spans="1:10" ht="74.25" x14ac:dyDescent="0.25">
      <c r="A310" s="73" t="s">
        <v>5</v>
      </c>
      <c r="B310" s="74"/>
      <c r="C310" s="3" t="s">
        <v>6</v>
      </c>
      <c r="D310" s="4" t="s">
        <v>7</v>
      </c>
      <c r="E310" s="5" t="s">
        <v>8</v>
      </c>
      <c r="F310" s="6" t="s">
        <v>9</v>
      </c>
      <c r="G310" s="7" t="s">
        <v>10</v>
      </c>
      <c r="H310" s="7" t="s">
        <v>11</v>
      </c>
      <c r="I310" s="7" t="s">
        <v>12</v>
      </c>
    </row>
    <row r="311" spans="1:10" x14ac:dyDescent="0.25">
      <c r="A311" s="57" t="s">
        <v>13</v>
      </c>
      <c r="B311" s="58"/>
      <c r="C311" s="58"/>
      <c r="D311" s="58"/>
      <c r="E311" s="58"/>
      <c r="F311" s="59"/>
      <c r="G311" s="60"/>
      <c r="H311" s="61"/>
      <c r="I311" s="62"/>
    </row>
    <row r="312" spans="1:10" x14ac:dyDescent="0.25">
      <c r="A312" s="91" t="s">
        <v>125</v>
      </c>
      <c r="B312" s="69"/>
      <c r="C312" s="19" t="s">
        <v>70</v>
      </c>
      <c r="D312" s="20">
        <v>1</v>
      </c>
      <c r="E312" s="20">
        <f>167.06-13.23</f>
        <v>153.83000000000001</v>
      </c>
      <c r="F312" s="20">
        <f>D312*E312</f>
        <v>153.83000000000001</v>
      </c>
      <c r="G312" s="22" t="s">
        <v>32</v>
      </c>
      <c r="H312" s="22" t="s">
        <v>32</v>
      </c>
      <c r="I312" s="22" t="s">
        <v>20</v>
      </c>
      <c r="J312" s="16">
        <f>J320:J320-F320</f>
        <v>0</v>
      </c>
    </row>
    <row r="313" spans="1:10" x14ac:dyDescent="0.25">
      <c r="A313" s="53" t="s">
        <v>15</v>
      </c>
      <c r="B313" s="54"/>
      <c r="C313" s="54"/>
      <c r="D313" s="54"/>
      <c r="E313" s="55"/>
      <c r="F313" s="12">
        <f>F312</f>
        <v>153.83000000000001</v>
      </c>
      <c r="G313" s="51"/>
      <c r="H313" s="56"/>
      <c r="I313" s="52"/>
    </row>
    <row r="314" spans="1:10" x14ac:dyDescent="0.25">
      <c r="A314" s="57" t="s">
        <v>16</v>
      </c>
      <c r="B314" s="58"/>
      <c r="C314" s="58"/>
      <c r="D314" s="58"/>
      <c r="E314" s="58"/>
      <c r="F314" s="59"/>
      <c r="G314" s="60"/>
      <c r="H314" s="61"/>
      <c r="I314" s="62"/>
    </row>
    <row r="315" spans="1:10" x14ac:dyDescent="0.25">
      <c r="A315" s="63" t="s">
        <v>33</v>
      </c>
      <c r="B315" s="64"/>
      <c r="C315" s="11" t="s">
        <v>18</v>
      </c>
      <c r="D315" s="12">
        <v>1.5</v>
      </c>
      <c r="E315" s="12">
        <f>E300</f>
        <v>17.0613648</v>
      </c>
      <c r="F315" s="12">
        <f>D315*E315</f>
        <v>25.5920472</v>
      </c>
      <c r="G315" s="13" t="s">
        <v>19</v>
      </c>
      <c r="H315" s="14">
        <v>88261</v>
      </c>
      <c r="I315" s="15" t="s">
        <v>20</v>
      </c>
    </row>
    <row r="316" spans="1:10" x14ac:dyDescent="0.25">
      <c r="A316" s="53" t="s">
        <v>15</v>
      </c>
      <c r="B316" s="54"/>
      <c r="C316" s="54"/>
      <c r="D316" s="54"/>
      <c r="E316" s="55"/>
      <c r="F316" s="12">
        <f>F315</f>
        <v>25.5920472</v>
      </c>
      <c r="G316" s="51"/>
      <c r="H316" s="56"/>
      <c r="I316" s="52"/>
    </row>
    <row r="317" spans="1:10" x14ac:dyDescent="0.25">
      <c r="A317" s="57" t="s">
        <v>22</v>
      </c>
      <c r="B317" s="58"/>
      <c r="C317" s="58"/>
      <c r="D317" s="58"/>
      <c r="E317" s="58"/>
      <c r="F317" s="59"/>
      <c r="G317" s="60"/>
      <c r="H317" s="61"/>
      <c r="I317" s="62"/>
    </row>
    <row r="318" spans="1:10" x14ac:dyDescent="0.25">
      <c r="A318" s="51"/>
      <c r="B318" s="52"/>
      <c r="C318" s="9"/>
      <c r="D318" s="9"/>
      <c r="E318" s="9"/>
      <c r="F318" s="10" t="s">
        <v>14</v>
      </c>
      <c r="G318" s="9"/>
      <c r="H318" s="9"/>
      <c r="I318" s="9"/>
    </row>
    <row r="319" spans="1:10" x14ac:dyDescent="0.25">
      <c r="A319" s="53" t="s">
        <v>15</v>
      </c>
      <c r="B319" s="54"/>
      <c r="C319" s="54"/>
      <c r="D319" s="54"/>
      <c r="E319" s="55"/>
      <c r="F319" s="10" t="s">
        <v>14</v>
      </c>
      <c r="G319" s="51"/>
      <c r="H319" s="56"/>
      <c r="I319" s="52"/>
    </row>
    <row r="320" spans="1:10" x14ac:dyDescent="0.25">
      <c r="A320" s="63" t="s">
        <v>23</v>
      </c>
      <c r="B320" s="75"/>
      <c r="C320" s="75"/>
      <c r="D320" s="75"/>
      <c r="E320" s="64"/>
      <c r="F320" s="17">
        <f>SUM(F316,F313)</f>
        <v>179.42204720000001</v>
      </c>
      <c r="G320" s="51"/>
      <c r="H320" s="56"/>
      <c r="I320" s="52"/>
      <c r="J320" s="16">
        <f>F316+F313</f>
        <v>179.42204720000001</v>
      </c>
    </row>
    <row r="321" spans="1:10" ht="16.5" x14ac:dyDescent="0.25">
      <c r="A321" s="2" t="s">
        <v>126</v>
      </c>
      <c r="B321" s="76" t="s">
        <v>127</v>
      </c>
      <c r="C321" s="77"/>
      <c r="D321" s="77"/>
      <c r="E321" s="78"/>
      <c r="F321" s="2" t="s">
        <v>36</v>
      </c>
      <c r="G321" s="76"/>
      <c r="H321" s="77"/>
      <c r="I321" s="77"/>
    </row>
    <row r="322" spans="1:10" ht="74.25" x14ac:dyDescent="0.25">
      <c r="A322" s="73" t="s">
        <v>5</v>
      </c>
      <c r="B322" s="74"/>
      <c r="C322" s="3" t="s">
        <v>6</v>
      </c>
      <c r="D322" s="4" t="s">
        <v>7</v>
      </c>
      <c r="E322" s="5" t="s">
        <v>8</v>
      </c>
      <c r="F322" s="6" t="s">
        <v>9</v>
      </c>
      <c r="G322" s="7" t="s">
        <v>10</v>
      </c>
      <c r="H322" s="7" t="s">
        <v>11</v>
      </c>
      <c r="I322" s="7" t="s">
        <v>12</v>
      </c>
    </row>
    <row r="323" spans="1:10" x14ac:dyDescent="0.25">
      <c r="A323" s="57" t="s">
        <v>13</v>
      </c>
      <c r="B323" s="58"/>
      <c r="C323" s="58"/>
      <c r="D323" s="58"/>
      <c r="E323" s="58"/>
      <c r="F323" s="59"/>
      <c r="G323" s="60"/>
      <c r="H323" s="61"/>
      <c r="I323" s="62"/>
    </row>
    <row r="324" spans="1:10" ht="40.5" customHeight="1" x14ac:dyDescent="0.25">
      <c r="A324" s="63" t="s">
        <v>128</v>
      </c>
      <c r="B324" s="64"/>
      <c r="C324" s="19" t="s">
        <v>70</v>
      </c>
      <c r="D324" s="20">
        <v>1</v>
      </c>
      <c r="E324" s="20">
        <f>173.11-13.72</f>
        <v>159.39000000000001</v>
      </c>
      <c r="F324" s="20">
        <f>E324*D324</f>
        <v>159.39000000000001</v>
      </c>
      <c r="G324" s="22" t="s">
        <v>32</v>
      </c>
      <c r="H324" s="46"/>
      <c r="I324" s="22" t="s">
        <v>20</v>
      </c>
    </row>
    <row r="325" spans="1:10" x14ac:dyDescent="0.25">
      <c r="A325" s="53" t="s">
        <v>15</v>
      </c>
      <c r="B325" s="54"/>
      <c r="C325" s="54"/>
      <c r="D325" s="54"/>
      <c r="E325" s="55"/>
      <c r="F325" s="12">
        <f>F324</f>
        <v>159.39000000000001</v>
      </c>
      <c r="G325" s="51"/>
      <c r="H325" s="56"/>
      <c r="I325" s="52"/>
    </row>
    <row r="326" spans="1:10" x14ac:dyDescent="0.25">
      <c r="A326" s="57" t="s">
        <v>16</v>
      </c>
      <c r="B326" s="58"/>
      <c r="C326" s="58"/>
      <c r="D326" s="58"/>
      <c r="E326" s="58"/>
      <c r="F326" s="59"/>
      <c r="G326" s="60"/>
      <c r="H326" s="61"/>
      <c r="I326" s="62"/>
      <c r="J326" s="16">
        <f>J331-F332</f>
        <v>0</v>
      </c>
    </row>
    <row r="327" spans="1:10" x14ac:dyDescent="0.25">
      <c r="A327" s="63" t="s">
        <v>33</v>
      </c>
      <c r="B327" s="64"/>
      <c r="C327" s="11" t="s">
        <v>18</v>
      </c>
      <c r="D327" s="12">
        <v>2.2000000000000002</v>
      </c>
      <c r="E327" s="12">
        <f>E315</f>
        <v>17.0613648</v>
      </c>
      <c r="F327" s="12">
        <f>E327*D327</f>
        <v>37.535002560000002</v>
      </c>
      <c r="G327" s="13" t="s">
        <v>19</v>
      </c>
      <c r="H327" s="14">
        <v>88261</v>
      </c>
      <c r="I327" s="15" t="s">
        <v>20</v>
      </c>
    </row>
    <row r="328" spans="1:10" x14ac:dyDescent="0.25">
      <c r="A328" s="53" t="s">
        <v>15</v>
      </c>
      <c r="B328" s="54"/>
      <c r="C328" s="54"/>
      <c r="D328" s="54"/>
      <c r="E328" s="55"/>
      <c r="F328" s="12">
        <f>F327</f>
        <v>37.535002560000002</v>
      </c>
      <c r="G328" s="51"/>
      <c r="H328" s="56"/>
      <c r="I328" s="52"/>
    </row>
    <row r="329" spans="1:10" x14ac:dyDescent="0.25">
      <c r="A329" s="57" t="s">
        <v>22</v>
      </c>
      <c r="B329" s="58"/>
      <c r="C329" s="58"/>
      <c r="D329" s="58"/>
      <c r="E329" s="58"/>
      <c r="F329" s="59"/>
      <c r="G329" s="60"/>
      <c r="H329" s="61"/>
      <c r="I329" s="62"/>
    </row>
    <row r="330" spans="1:10" x14ac:dyDescent="0.25">
      <c r="A330" s="51"/>
      <c r="B330" s="52"/>
      <c r="C330" s="9"/>
      <c r="D330" s="9"/>
      <c r="E330" s="9"/>
      <c r="F330" s="10" t="s">
        <v>14</v>
      </c>
      <c r="G330" s="9"/>
      <c r="H330" s="9"/>
      <c r="I330" s="9"/>
    </row>
    <row r="331" spans="1:10" x14ac:dyDescent="0.25">
      <c r="A331" s="53" t="s">
        <v>15</v>
      </c>
      <c r="B331" s="54"/>
      <c r="C331" s="54"/>
      <c r="D331" s="54"/>
      <c r="E331" s="55"/>
      <c r="F331" s="10" t="s">
        <v>14</v>
      </c>
      <c r="G331" s="51"/>
      <c r="H331" s="56"/>
      <c r="I331" s="52"/>
      <c r="J331" s="16">
        <f>SUM(F328,F325)</f>
        <v>196.92500256000002</v>
      </c>
    </row>
    <row r="332" spans="1:10" x14ac:dyDescent="0.25">
      <c r="A332" s="63" t="s">
        <v>23</v>
      </c>
      <c r="B332" s="75"/>
      <c r="C332" s="75"/>
      <c r="D332" s="75"/>
      <c r="E332" s="64"/>
      <c r="F332" s="17">
        <f>SUM(F328,F325)</f>
        <v>196.92500256000002</v>
      </c>
      <c r="G332" s="51"/>
      <c r="H332" s="56"/>
      <c r="I332" s="52"/>
    </row>
    <row r="333" spans="1:10" ht="16.5" x14ac:dyDescent="0.25">
      <c r="A333" s="2" t="s">
        <v>129</v>
      </c>
      <c r="B333" s="76" t="s">
        <v>130</v>
      </c>
      <c r="C333" s="77"/>
      <c r="D333" s="77"/>
      <c r="E333" s="78"/>
      <c r="F333" s="2" t="s">
        <v>36</v>
      </c>
      <c r="G333" s="76"/>
      <c r="H333" s="77"/>
      <c r="I333" s="77"/>
    </row>
    <row r="334" spans="1:10" ht="74.25" x14ac:dyDescent="0.25">
      <c r="A334" s="73" t="s">
        <v>5</v>
      </c>
      <c r="B334" s="74"/>
      <c r="C334" s="3" t="s">
        <v>6</v>
      </c>
      <c r="D334" s="4" t="s">
        <v>7</v>
      </c>
      <c r="E334" s="5" t="s">
        <v>8</v>
      </c>
      <c r="F334" s="6" t="s">
        <v>9</v>
      </c>
      <c r="G334" s="18" t="s">
        <v>10</v>
      </c>
      <c r="H334" s="7" t="s">
        <v>11</v>
      </c>
      <c r="I334" s="7" t="s">
        <v>12</v>
      </c>
    </row>
    <row r="335" spans="1:10" x14ac:dyDescent="0.25">
      <c r="A335" s="57" t="s">
        <v>13</v>
      </c>
      <c r="B335" s="58"/>
      <c r="C335" s="58"/>
      <c r="D335" s="58"/>
      <c r="E335" s="58"/>
      <c r="F335" s="59"/>
      <c r="G335" s="60"/>
      <c r="H335" s="61"/>
      <c r="I335" s="62"/>
    </row>
    <row r="336" spans="1:10" x14ac:dyDescent="0.25">
      <c r="A336" s="63" t="s">
        <v>131</v>
      </c>
      <c r="B336" s="64"/>
      <c r="C336" s="19" t="s">
        <v>31</v>
      </c>
      <c r="D336" s="20">
        <v>1</v>
      </c>
      <c r="E336" s="20">
        <v>241.6</v>
      </c>
      <c r="F336" s="20">
        <f>E336*D336</f>
        <v>241.6</v>
      </c>
      <c r="G336" s="22" t="s">
        <v>32</v>
      </c>
      <c r="H336" s="22" t="s">
        <v>32</v>
      </c>
      <c r="I336" s="22" t="s">
        <v>20</v>
      </c>
      <c r="J336" s="16">
        <f>J345-F345</f>
        <v>0</v>
      </c>
    </row>
    <row r="337" spans="1:10" x14ac:dyDescent="0.25">
      <c r="A337" s="53" t="s">
        <v>15</v>
      </c>
      <c r="B337" s="54"/>
      <c r="C337" s="54"/>
      <c r="D337" s="54"/>
      <c r="E337" s="55"/>
      <c r="F337" s="12">
        <f>F336</f>
        <v>241.6</v>
      </c>
      <c r="G337" s="51"/>
      <c r="H337" s="56"/>
      <c r="I337" s="52"/>
    </row>
    <row r="338" spans="1:10" x14ac:dyDescent="0.25">
      <c r="A338" s="57" t="s">
        <v>16</v>
      </c>
      <c r="B338" s="58"/>
      <c r="C338" s="58"/>
      <c r="D338" s="58"/>
      <c r="E338" s="58"/>
      <c r="F338" s="59"/>
      <c r="G338" s="60"/>
      <c r="H338" s="61"/>
      <c r="I338" s="62"/>
    </row>
    <row r="339" spans="1:10" x14ac:dyDescent="0.25">
      <c r="A339" s="63" t="s">
        <v>132</v>
      </c>
      <c r="B339" s="64"/>
      <c r="C339" s="11" t="s">
        <v>18</v>
      </c>
      <c r="D339" s="12">
        <v>0.5</v>
      </c>
      <c r="E339" s="12">
        <v>16.010000000000002</v>
      </c>
      <c r="F339" s="12">
        <f>E339*D339</f>
        <v>8.0050000000000008</v>
      </c>
      <c r="G339" s="13" t="s">
        <v>19</v>
      </c>
      <c r="H339" s="14">
        <v>88325</v>
      </c>
      <c r="I339" s="15" t="s">
        <v>20</v>
      </c>
      <c r="J339" s="1">
        <f>17.38-17.38*K4</f>
        <v>16.0111512</v>
      </c>
    </row>
    <row r="340" spans="1:10" x14ac:dyDescent="0.25">
      <c r="A340" s="67" t="s">
        <v>17</v>
      </c>
      <c r="B340" s="69"/>
      <c r="C340" s="19" t="s">
        <v>18</v>
      </c>
      <c r="D340" s="20">
        <v>0.5</v>
      </c>
      <c r="E340" s="20">
        <f>E288</f>
        <v>13.606666666666667</v>
      </c>
      <c r="F340" s="12">
        <f>E340*D340</f>
        <v>6.8033333333333337</v>
      </c>
      <c r="G340" s="23" t="s">
        <v>19</v>
      </c>
      <c r="H340" s="24">
        <v>88316</v>
      </c>
      <c r="I340" s="25" t="s">
        <v>20</v>
      </c>
    </row>
    <row r="341" spans="1:10" x14ac:dyDescent="0.25">
      <c r="A341" s="51"/>
      <c r="B341" s="56"/>
      <c r="C341" s="56"/>
      <c r="D341" s="56"/>
      <c r="E341" s="52"/>
      <c r="F341" s="12">
        <f>SUM(F339:F340)</f>
        <v>14.808333333333334</v>
      </c>
      <c r="G341" s="51"/>
      <c r="H341" s="56"/>
      <c r="I341" s="52"/>
    </row>
    <row r="342" spans="1:10" x14ac:dyDescent="0.25">
      <c r="A342" s="57" t="s">
        <v>22</v>
      </c>
      <c r="B342" s="58"/>
      <c r="C342" s="58"/>
      <c r="D342" s="58"/>
      <c r="E342" s="58"/>
      <c r="F342" s="59"/>
      <c r="G342" s="60"/>
      <c r="H342" s="61"/>
      <c r="I342" s="62"/>
    </row>
    <row r="343" spans="1:10" x14ac:dyDescent="0.25">
      <c r="A343" s="51"/>
      <c r="B343" s="52"/>
      <c r="C343" s="9"/>
      <c r="D343" s="9"/>
      <c r="E343" s="9"/>
      <c r="F343" s="10" t="s">
        <v>14</v>
      </c>
      <c r="G343" s="9"/>
      <c r="H343" s="9"/>
      <c r="I343" s="9"/>
    </row>
    <row r="344" spans="1:10" x14ac:dyDescent="0.25">
      <c r="A344" s="53" t="s">
        <v>15</v>
      </c>
      <c r="B344" s="54"/>
      <c r="C344" s="54"/>
      <c r="D344" s="54"/>
      <c r="E344" s="55"/>
      <c r="F344" s="10" t="s">
        <v>14</v>
      </c>
      <c r="G344" s="51"/>
      <c r="H344" s="56"/>
      <c r="I344" s="52"/>
    </row>
    <row r="345" spans="1:10" x14ac:dyDescent="0.25">
      <c r="A345" s="63" t="s">
        <v>23</v>
      </c>
      <c r="B345" s="75"/>
      <c r="C345" s="75"/>
      <c r="D345" s="75"/>
      <c r="E345" s="64"/>
      <c r="F345" s="17">
        <f>SUM(F341,F337)</f>
        <v>256.4083333333333</v>
      </c>
      <c r="G345" s="51"/>
      <c r="H345" s="56"/>
      <c r="I345" s="52"/>
      <c r="J345" s="16">
        <f>SUM(F341,F337)</f>
        <v>256.4083333333333</v>
      </c>
    </row>
    <row r="347" spans="1:10" x14ac:dyDescent="0.25">
      <c r="A347" s="65" t="s">
        <v>0</v>
      </c>
      <c r="B347" s="66"/>
      <c r="C347" s="66"/>
      <c r="D347" s="66"/>
      <c r="E347" s="66"/>
      <c r="F347" s="66"/>
      <c r="G347" s="66"/>
      <c r="H347" s="66"/>
      <c r="I347" s="66"/>
    </row>
    <row r="348" spans="1:10" x14ac:dyDescent="0.25">
      <c r="A348" s="67" t="s">
        <v>1</v>
      </c>
      <c r="B348" s="68"/>
      <c r="C348" s="68"/>
      <c r="D348" s="68"/>
      <c r="E348" s="68"/>
      <c r="F348" s="68"/>
      <c r="G348" s="68"/>
      <c r="H348" s="68"/>
      <c r="I348" s="69"/>
    </row>
    <row r="349" spans="1:10" ht="16.5" x14ac:dyDescent="0.25">
      <c r="A349" s="47" t="s">
        <v>133</v>
      </c>
      <c r="B349" s="76" t="s">
        <v>134</v>
      </c>
      <c r="C349" s="77"/>
      <c r="D349" s="77"/>
      <c r="E349" s="78"/>
      <c r="F349" s="48" t="s">
        <v>4</v>
      </c>
      <c r="G349" s="70"/>
      <c r="H349" s="71"/>
      <c r="I349" s="71"/>
    </row>
    <row r="350" spans="1:10" ht="74.25" x14ac:dyDescent="0.25">
      <c r="A350" s="73" t="s">
        <v>5</v>
      </c>
      <c r="B350" s="74"/>
      <c r="C350" s="3" t="s">
        <v>6</v>
      </c>
      <c r="D350" s="4" t="s">
        <v>7</v>
      </c>
      <c r="E350" s="5" t="s">
        <v>8</v>
      </c>
      <c r="F350" s="6" t="s">
        <v>9</v>
      </c>
      <c r="G350" s="7" t="s">
        <v>10</v>
      </c>
      <c r="H350" s="7" t="s">
        <v>11</v>
      </c>
      <c r="I350" s="7" t="s">
        <v>12</v>
      </c>
    </row>
    <row r="351" spans="1:10" x14ac:dyDescent="0.25">
      <c r="A351" s="57" t="s">
        <v>13</v>
      </c>
      <c r="B351" s="58"/>
      <c r="C351" s="58"/>
      <c r="D351" s="58"/>
      <c r="E351" s="58"/>
      <c r="F351" s="59"/>
      <c r="G351" s="60"/>
      <c r="H351" s="61"/>
      <c r="I351" s="62"/>
    </row>
    <row r="352" spans="1:10" x14ac:dyDescent="0.25">
      <c r="A352" s="51"/>
      <c r="B352" s="52"/>
      <c r="C352" s="9"/>
      <c r="D352" s="9"/>
      <c r="E352" s="9"/>
      <c r="F352" s="9"/>
      <c r="G352" s="9"/>
      <c r="H352" s="9"/>
      <c r="I352" s="9"/>
    </row>
    <row r="353" spans="1:9" x14ac:dyDescent="0.25">
      <c r="A353" s="53" t="s">
        <v>15</v>
      </c>
      <c r="B353" s="54"/>
      <c r="C353" s="54"/>
      <c r="D353" s="54"/>
      <c r="E353" s="55"/>
      <c r="F353" s="10" t="s">
        <v>14</v>
      </c>
      <c r="G353" s="51"/>
      <c r="H353" s="56"/>
      <c r="I353" s="52"/>
    </row>
    <row r="354" spans="1:9" x14ac:dyDescent="0.25">
      <c r="A354" s="57" t="s">
        <v>16</v>
      </c>
      <c r="B354" s="58"/>
      <c r="C354" s="58"/>
      <c r="D354" s="58"/>
      <c r="E354" s="58"/>
      <c r="F354" s="59"/>
      <c r="G354" s="60"/>
      <c r="H354" s="61"/>
      <c r="I354" s="62"/>
    </row>
    <row r="355" spans="1:9" x14ac:dyDescent="0.25">
      <c r="A355" s="63" t="s">
        <v>17</v>
      </c>
      <c r="B355" s="64"/>
      <c r="C355" s="11" t="s">
        <v>18</v>
      </c>
      <c r="D355" s="12">
        <v>0.3</v>
      </c>
      <c r="E355" s="12">
        <f>E340</f>
        <v>13.606666666666667</v>
      </c>
      <c r="F355" s="12">
        <f>E355*D355</f>
        <v>4.0819999999999999</v>
      </c>
      <c r="G355" s="13" t="s">
        <v>19</v>
      </c>
      <c r="H355" s="14">
        <v>88316</v>
      </c>
      <c r="I355" s="15" t="s">
        <v>20</v>
      </c>
    </row>
    <row r="356" spans="1:9" x14ac:dyDescent="0.25">
      <c r="A356" s="63" t="s">
        <v>132</v>
      </c>
      <c r="B356" s="64"/>
      <c r="C356" s="11" t="s">
        <v>18</v>
      </c>
      <c r="D356" s="12">
        <v>0.75</v>
      </c>
      <c r="E356" s="12">
        <f>E339</f>
        <v>16.010000000000002</v>
      </c>
      <c r="F356" s="12">
        <f>E356*D356</f>
        <v>12.0075</v>
      </c>
      <c r="G356" s="13" t="s">
        <v>19</v>
      </c>
      <c r="H356" s="14">
        <v>88325</v>
      </c>
      <c r="I356" s="15" t="s">
        <v>20</v>
      </c>
    </row>
    <row r="357" spans="1:9" x14ac:dyDescent="0.25">
      <c r="A357" s="53" t="s">
        <v>15</v>
      </c>
      <c r="B357" s="54"/>
      <c r="C357" s="54"/>
      <c r="D357" s="54"/>
      <c r="E357" s="55"/>
      <c r="F357" s="12">
        <f>SUM(F355:F356)</f>
        <v>16.089500000000001</v>
      </c>
      <c r="G357" s="51"/>
      <c r="H357" s="56"/>
      <c r="I357" s="52"/>
    </row>
    <row r="358" spans="1:9" x14ac:dyDescent="0.25">
      <c r="A358" s="57" t="s">
        <v>22</v>
      </c>
      <c r="B358" s="58"/>
      <c r="C358" s="58"/>
      <c r="D358" s="58"/>
      <c r="E358" s="58"/>
      <c r="F358" s="59"/>
      <c r="G358" s="60"/>
      <c r="H358" s="61"/>
      <c r="I358" s="62"/>
    </row>
    <row r="359" spans="1:9" x14ac:dyDescent="0.25">
      <c r="A359" s="51"/>
      <c r="B359" s="52"/>
      <c r="C359" s="9"/>
      <c r="D359" s="9"/>
      <c r="E359" s="9"/>
      <c r="F359" s="10" t="s">
        <v>14</v>
      </c>
      <c r="G359" s="9"/>
      <c r="H359" s="9"/>
      <c r="I359" s="9"/>
    </row>
    <row r="360" spans="1:9" x14ac:dyDescent="0.25">
      <c r="A360" s="53" t="s">
        <v>15</v>
      </c>
      <c r="B360" s="54"/>
      <c r="C360" s="54"/>
      <c r="D360" s="54"/>
      <c r="E360" s="55"/>
      <c r="F360" s="10" t="s">
        <v>14</v>
      </c>
      <c r="G360" s="51"/>
      <c r="H360" s="56"/>
      <c r="I360" s="52"/>
    </row>
    <row r="361" spans="1:9" x14ac:dyDescent="0.25">
      <c r="A361" s="63" t="s">
        <v>23</v>
      </c>
      <c r="B361" s="75"/>
      <c r="C361" s="75"/>
      <c r="D361" s="75"/>
      <c r="E361" s="64"/>
      <c r="F361" s="17">
        <f>SUM(F357)</f>
        <v>16.089500000000001</v>
      </c>
      <c r="G361" s="51"/>
      <c r="H361" s="56"/>
      <c r="I361" s="52"/>
    </row>
    <row r="362" spans="1:9" ht="16.5" x14ac:dyDescent="0.25">
      <c r="A362" s="47" t="s">
        <v>135</v>
      </c>
      <c r="B362" s="76" t="s">
        <v>136</v>
      </c>
      <c r="C362" s="77"/>
      <c r="D362" s="77"/>
      <c r="E362" s="78"/>
      <c r="F362" s="48" t="s">
        <v>47</v>
      </c>
      <c r="G362" s="70"/>
      <c r="H362" s="71"/>
      <c r="I362" s="71"/>
    </row>
    <row r="363" spans="1:9" ht="74.25" x14ac:dyDescent="0.25">
      <c r="A363" s="73" t="s">
        <v>5</v>
      </c>
      <c r="B363" s="74"/>
      <c r="C363" s="3" t="s">
        <v>6</v>
      </c>
      <c r="D363" s="4" t="s">
        <v>7</v>
      </c>
      <c r="E363" s="5" t="s">
        <v>8</v>
      </c>
      <c r="F363" s="6" t="s">
        <v>9</v>
      </c>
      <c r="G363" s="7" t="s">
        <v>10</v>
      </c>
      <c r="H363" s="7" t="s">
        <v>11</v>
      </c>
      <c r="I363" s="7" t="s">
        <v>12</v>
      </c>
    </row>
    <row r="364" spans="1:9" x14ac:dyDescent="0.25">
      <c r="A364" s="57" t="s">
        <v>13</v>
      </c>
      <c r="B364" s="58"/>
      <c r="C364" s="58"/>
      <c r="D364" s="58"/>
      <c r="E364" s="58"/>
      <c r="F364" s="59"/>
      <c r="G364" s="60"/>
      <c r="H364" s="61"/>
      <c r="I364" s="62"/>
    </row>
    <row r="365" spans="1:9" x14ac:dyDescent="0.25">
      <c r="A365" s="51"/>
      <c r="B365" s="52"/>
      <c r="C365" s="9"/>
      <c r="D365" s="9"/>
      <c r="E365" s="9"/>
      <c r="F365" s="9"/>
      <c r="G365" s="9"/>
      <c r="H365" s="9"/>
      <c r="I365" s="9"/>
    </row>
    <row r="366" spans="1:9" x14ac:dyDescent="0.25">
      <c r="A366" s="53" t="s">
        <v>15</v>
      </c>
      <c r="B366" s="54"/>
      <c r="C366" s="54"/>
      <c r="D366" s="54"/>
      <c r="E366" s="55"/>
      <c r="F366" s="10" t="s">
        <v>14</v>
      </c>
      <c r="G366" s="51"/>
      <c r="H366" s="56"/>
      <c r="I366" s="52"/>
    </row>
    <row r="367" spans="1:9" x14ac:dyDescent="0.25">
      <c r="A367" s="57" t="s">
        <v>16</v>
      </c>
      <c r="B367" s="58"/>
      <c r="C367" s="58"/>
      <c r="D367" s="58"/>
      <c r="E367" s="58"/>
      <c r="F367" s="59"/>
      <c r="G367" s="60"/>
      <c r="H367" s="61"/>
      <c r="I367" s="62"/>
    </row>
    <row r="368" spans="1:9" x14ac:dyDescent="0.25">
      <c r="A368" s="67"/>
      <c r="B368" s="69"/>
      <c r="C368" s="27"/>
      <c r="D368" s="27"/>
      <c r="E368" s="27"/>
      <c r="F368" s="27"/>
      <c r="G368" s="27"/>
      <c r="H368" s="27"/>
      <c r="I368" s="27"/>
    </row>
    <row r="369" spans="1:10" x14ac:dyDescent="0.25">
      <c r="A369" s="53" t="s">
        <v>15</v>
      </c>
      <c r="B369" s="54"/>
      <c r="C369" s="54"/>
      <c r="D369" s="54"/>
      <c r="E369" s="55"/>
      <c r="F369" s="10" t="s">
        <v>14</v>
      </c>
      <c r="G369" s="51"/>
      <c r="H369" s="56"/>
      <c r="I369" s="52"/>
    </row>
    <row r="370" spans="1:10" x14ac:dyDescent="0.25">
      <c r="A370" s="57" t="s">
        <v>22</v>
      </c>
      <c r="B370" s="58"/>
      <c r="C370" s="58"/>
      <c r="D370" s="58"/>
      <c r="E370" s="58"/>
      <c r="F370" s="59"/>
      <c r="G370" s="60"/>
      <c r="H370" s="61"/>
      <c r="I370" s="62"/>
    </row>
    <row r="371" spans="1:10" ht="28.5" customHeight="1" x14ac:dyDescent="0.25">
      <c r="A371" s="63" t="s">
        <v>137</v>
      </c>
      <c r="B371" s="64"/>
      <c r="C371" s="11" t="s">
        <v>56</v>
      </c>
      <c r="D371" s="12">
        <v>1</v>
      </c>
      <c r="E371" s="12">
        <f>F371</f>
        <v>149.18</v>
      </c>
      <c r="F371" s="12">
        <f>F373</f>
        <v>149.18</v>
      </c>
      <c r="G371" s="31" t="s">
        <v>32</v>
      </c>
      <c r="H371" s="35"/>
      <c r="I371" s="31" t="s">
        <v>42</v>
      </c>
    </row>
    <row r="372" spans="1:10" x14ac:dyDescent="0.25">
      <c r="A372" s="53" t="s">
        <v>15</v>
      </c>
      <c r="B372" s="54"/>
      <c r="C372" s="54"/>
      <c r="D372" s="54"/>
      <c r="E372" s="55"/>
      <c r="F372" s="12">
        <f>F373</f>
        <v>149.18</v>
      </c>
      <c r="G372" s="51"/>
      <c r="H372" s="56"/>
      <c r="I372" s="52"/>
    </row>
    <row r="373" spans="1:10" x14ac:dyDescent="0.25">
      <c r="A373" s="63" t="s">
        <v>23</v>
      </c>
      <c r="B373" s="75"/>
      <c r="C373" s="75"/>
      <c r="D373" s="75"/>
      <c r="E373" s="64"/>
      <c r="F373" s="17">
        <v>149.18</v>
      </c>
      <c r="G373" s="51"/>
      <c r="H373" s="56"/>
      <c r="I373" s="52"/>
    </row>
    <row r="374" spans="1:10" ht="16.5" x14ac:dyDescent="0.25">
      <c r="A374" s="2" t="s">
        <v>138</v>
      </c>
      <c r="B374" s="76" t="s">
        <v>139</v>
      </c>
      <c r="C374" s="77"/>
      <c r="D374" s="77"/>
      <c r="E374" s="78"/>
      <c r="F374" s="32" t="s">
        <v>4</v>
      </c>
      <c r="G374" s="76"/>
      <c r="H374" s="77"/>
      <c r="I374" s="77"/>
    </row>
    <row r="375" spans="1:10" ht="74.25" x14ac:dyDescent="0.25">
      <c r="A375" s="73" t="s">
        <v>5</v>
      </c>
      <c r="B375" s="74"/>
      <c r="C375" s="3" t="s">
        <v>6</v>
      </c>
      <c r="D375" s="4" t="s">
        <v>7</v>
      </c>
      <c r="E375" s="5" t="s">
        <v>8</v>
      </c>
      <c r="F375" s="6" t="s">
        <v>9</v>
      </c>
      <c r="G375" s="7" t="s">
        <v>10</v>
      </c>
      <c r="H375" s="7" t="s">
        <v>11</v>
      </c>
      <c r="I375" s="7" t="s">
        <v>12</v>
      </c>
    </row>
    <row r="376" spans="1:10" x14ac:dyDescent="0.25">
      <c r="A376" s="57" t="s">
        <v>13</v>
      </c>
      <c r="B376" s="58"/>
      <c r="C376" s="58"/>
      <c r="D376" s="58"/>
      <c r="E376" s="58"/>
      <c r="F376" s="59"/>
      <c r="G376" s="73"/>
      <c r="H376" s="83"/>
      <c r="I376" s="74"/>
    </row>
    <row r="377" spans="1:10" ht="18" customHeight="1" x14ac:dyDescent="0.25">
      <c r="A377" s="63" t="s">
        <v>140</v>
      </c>
      <c r="B377" s="64"/>
      <c r="C377" s="19" t="s">
        <v>70</v>
      </c>
      <c r="D377" s="20">
        <v>1</v>
      </c>
      <c r="E377" s="20">
        <v>270.77999999999997</v>
      </c>
      <c r="F377" s="20">
        <f>E377*D377</f>
        <v>270.77999999999997</v>
      </c>
      <c r="G377" s="23" t="s">
        <v>44</v>
      </c>
      <c r="H377" s="24">
        <v>3104</v>
      </c>
      <c r="I377" s="25" t="s">
        <v>42</v>
      </c>
    </row>
    <row r="378" spans="1:10" ht="18.75" customHeight="1" x14ac:dyDescent="0.25">
      <c r="A378" s="90" t="s">
        <v>141</v>
      </c>
      <c r="B378" s="64"/>
      <c r="C378" s="11" t="s">
        <v>70</v>
      </c>
      <c r="D378" s="12">
        <v>1</v>
      </c>
      <c r="E378" s="12">
        <v>853.05</v>
      </c>
      <c r="F378" s="20">
        <f>E378*D378</f>
        <v>853.05</v>
      </c>
      <c r="G378" s="13" t="s">
        <v>19</v>
      </c>
      <c r="H378" s="14">
        <v>84886</v>
      </c>
      <c r="I378" s="15" t="s">
        <v>20</v>
      </c>
      <c r="J378" s="16">
        <f>J386-F387</f>
        <v>0</v>
      </c>
    </row>
    <row r="379" spans="1:10" x14ac:dyDescent="0.25">
      <c r="A379" s="51"/>
      <c r="B379" s="52"/>
      <c r="C379" s="9"/>
      <c r="D379" s="9"/>
      <c r="E379" s="9"/>
      <c r="F379" s="43">
        <f>SUM(F377:F378)</f>
        <v>1123.83</v>
      </c>
      <c r="G379" s="51"/>
      <c r="H379" s="56"/>
      <c r="I379" s="52"/>
    </row>
    <row r="380" spans="1:10" x14ac:dyDescent="0.25">
      <c r="A380" s="57" t="s">
        <v>16</v>
      </c>
      <c r="B380" s="58"/>
      <c r="C380" s="58"/>
      <c r="D380" s="58"/>
      <c r="E380" s="58"/>
      <c r="F380" s="59"/>
      <c r="G380" s="60"/>
      <c r="H380" s="61"/>
      <c r="I380" s="62"/>
    </row>
    <row r="381" spans="1:10" x14ac:dyDescent="0.25">
      <c r="A381" s="63" t="s">
        <v>132</v>
      </c>
      <c r="B381" s="64"/>
      <c r="C381" s="11" t="s">
        <v>18</v>
      </c>
      <c r="D381" s="12">
        <v>2</v>
      </c>
      <c r="E381" s="12">
        <f>E356</f>
        <v>16.010000000000002</v>
      </c>
      <c r="F381" s="12">
        <f>E381*D381</f>
        <v>32.020000000000003</v>
      </c>
      <c r="G381" s="13" t="s">
        <v>19</v>
      </c>
      <c r="H381" s="14">
        <v>88325</v>
      </c>
      <c r="I381" s="15" t="s">
        <v>20</v>
      </c>
    </row>
    <row r="382" spans="1:10" x14ac:dyDescent="0.25">
      <c r="A382" s="63" t="s">
        <v>17</v>
      </c>
      <c r="B382" s="64"/>
      <c r="C382" s="11" t="s">
        <v>18</v>
      </c>
      <c r="D382" s="12">
        <v>2</v>
      </c>
      <c r="E382" s="12">
        <f>E355</f>
        <v>13.606666666666667</v>
      </c>
      <c r="F382" s="12">
        <f>E382*D382</f>
        <v>27.213333333333335</v>
      </c>
      <c r="G382" s="13" t="s">
        <v>19</v>
      </c>
      <c r="H382" s="14">
        <v>88316</v>
      </c>
      <c r="I382" s="15" t="s">
        <v>20</v>
      </c>
    </row>
    <row r="383" spans="1:10" x14ac:dyDescent="0.25">
      <c r="A383" s="53" t="s">
        <v>15</v>
      </c>
      <c r="B383" s="54"/>
      <c r="C383" s="54"/>
      <c r="D383" s="54"/>
      <c r="E383" s="55"/>
      <c r="F383" s="12">
        <f>SUM(F381:F382)</f>
        <v>59.233333333333334</v>
      </c>
      <c r="G383" s="51"/>
      <c r="H383" s="56"/>
      <c r="I383" s="52"/>
    </row>
    <row r="384" spans="1:10" x14ac:dyDescent="0.25">
      <c r="A384" s="57" t="s">
        <v>22</v>
      </c>
      <c r="B384" s="58"/>
      <c r="C384" s="58"/>
      <c r="D384" s="58"/>
      <c r="E384" s="58"/>
      <c r="F384" s="59"/>
      <c r="G384" s="60"/>
      <c r="H384" s="61"/>
      <c r="I384" s="62"/>
    </row>
    <row r="385" spans="1:10" ht="24.75" customHeight="1" x14ac:dyDescent="0.25">
      <c r="A385" s="63" t="s">
        <v>142</v>
      </c>
      <c r="B385" s="64"/>
      <c r="C385" s="11" t="s">
        <v>56</v>
      </c>
      <c r="D385" s="12">
        <v>2.2999999999999998</v>
      </c>
      <c r="E385" s="12">
        <v>166.69</v>
      </c>
      <c r="F385" s="12">
        <f>E385*D385</f>
        <v>383.38699999999994</v>
      </c>
      <c r="G385" s="49" t="s">
        <v>143</v>
      </c>
      <c r="H385" s="49" t="s">
        <v>144</v>
      </c>
      <c r="I385" s="49" t="s">
        <v>145</v>
      </c>
    </row>
    <row r="386" spans="1:10" x14ac:dyDescent="0.25">
      <c r="A386" s="53" t="s">
        <v>15</v>
      </c>
      <c r="B386" s="54"/>
      <c r="C386" s="54"/>
      <c r="D386" s="54"/>
      <c r="E386" s="55"/>
      <c r="F386" s="12">
        <f>F385</f>
        <v>383.38699999999994</v>
      </c>
      <c r="G386" s="51"/>
      <c r="H386" s="56"/>
      <c r="I386" s="52"/>
      <c r="J386" s="16">
        <f>SUM(F386,F383,F379)</f>
        <v>1566.4503333333332</v>
      </c>
    </row>
    <row r="387" spans="1:10" x14ac:dyDescent="0.25">
      <c r="A387" s="63" t="s">
        <v>23</v>
      </c>
      <c r="B387" s="75"/>
      <c r="C387" s="75"/>
      <c r="D387" s="75"/>
      <c r="E387" s="64"/>
      <c r="F387" s="45">
        <f>SUM(F386,F383,F379)</f>
        <v>1566.4503333333332</v>
      </c>
      <c r="G387" s="67"/>
      <c r="H387" s="68"/>
      <c r="I387" s="69"/>
    </row>
    <row r="389" spans="1:10" x14ac:dyDescent="0.25">
      <c r="A389" s="65" t="s">
        <v>0</v>
      </c>
      <c r="B389" s="66"/>
      <c r="C389" s="66"/>
      <c r="D389" s="66"/>
      <c r="E389" s="66"/>
      <c r="F389" s="66"/>
      <c r="G389" s="66"/>
      <c r="H389" s="66"/>
      <c r="I389" s="66"/>
    </row>
    <row r="390" spans="1:10" x14ac:dyDescent="0.25">
      <c r="A390" s="67" t="s">
        <v>1</v>
      </c>
      <c r="B390" s="68"/>
      <c r="C390" s="68"/>
      <c r="D390" s="68"/>
      <c r="E390" s="68"/>
      <c r="F390" s="68"/>
      <c r="G390" s="68"/>
      <c r="H390" s="68"/>
      <c r="I390" s="69"/>
    </row>
    <row r="391" spans="1:10" ht="16.5" x14ac:dyDescent="0.25">
      <c r="A391" s="2" t="s">
        <v>146</v>
      </c>
      <c r="B391" s="76" t="s">
        <v>147</v>
      </c>
      <c r="C391" s="77"/>
      <c r="D391" s="77"/>
      <c r="E391" s="78"/>
      <c r="F391" s="2" t="s">
        <v>47</v>
      </c>
      <c r="G391" s="70"/>
      <c r="H391" s="71"/>
      <c r="I391" s="71"/>
    </row>
    <row r="392" spans="1:10" ht="74.25" x14ac:dyDescent="0.25">
      <c r="A392" s="73" t="s">
        <v>5</v>
      </c>
      <c r="B392" s="74"/>
      <c r="C392" s="3" t="s">
        <v>6</v>
      </c>
      <c r="D392" s="4" t="s">
        <v>7</v>
      </c>
      <c r="E392" s="5" t="s">
        <v>8</v>
      </c>
      <c r="F392" s="6" t="s">
        <v>9</v>
      </c>
      <c r="G392" s="7" t="s">
        <v>10</v>
      </c>
      <c r="H392" s="7" t="s">
        <v>11</v>
      </c>
      <c r="I392" s="7" t="s">
        <v>12</v>
      </c>
    </row>
    <row r="393" spans="1:10" x14ac:dyDescent="0.25">
      <c r="A393" s="57" t="s">
        <v>13</v>
      </c>
      <c r="B393" s="58"/>
      <c r="C393" s="58"/>
      <c r="D393" s="58"/>
      <c r="E393" s="58"/>
      <c r="F393" s="59"/>
      <c r="G393" s="60"/>
      <c r="H393" s="61"/>
      <c r="I393" s="62"/>
    </row>
    <row r="394" spans="1:10" x14ac:dyDescent="0.25">
      <c r="A394" s="63" t="s">
        <v>96</v>
      </c>
      <c r="B394" s="64"/>
      <c r="C394" s="11" t="s">
        <v>97</v>
      </c>
      <c r="D394" s="12">
        <v>0.01</v>
      </c>
      <c r="E394" s="12">
        <v>66.67</v>
      </c>
      <c r="F394" s="12">
        <f>E394*D394</f>
        <v>0.66670000000000007</v>
      </c>
      <c r="G394" s="13" t="s">
        <v>44</v>
      </c>
      <c r="H394" s="14">
        <v>370</v>
      </c>
      <c r="I394" s="15" t="s">
        <v>42</v>
      </c>
    </row>
    <row r="395" spans="1:10" x14ac:dyDescent="0.25">
      <c r="A395" s="63" t="s">
        <v>99</v>
      </c>
      <c r="B395" s="64"/>
      <c r="C395" s="11" t="s">
        <v>49</v>
      </c>
      <c r="D395" s="12">
        <v>1.17</v>
      </c>
      <c r="E395" s="12">
        <v>0.37</v>
      </c>
      <c r="F395" s="12">
        <f t="shared" ref="F395:F396" si="7">E395*D395</f>
        <v>0.43289999999999995</v>
      </c>
      <c r="G395" s="13" t="s">
        <v>44</v>
      </c>
      <c r="H395" s="14">
        <v>1379</v>
      </c>
      <c r="I395" s="15" t="s">
        <v>42</v>
      </c>
    </row>
    <row r="396" spans="1:10" ht="28.5" customHeight="1" x14ac:dyDescent="0.25">
      <c r="A396" s="90" t="s">
        <v>148</v>
      </c>
      <c r="B396" s="64"/>
      <c r="C396" s="11" t="s">
        <v>56</v>
      </c>
      <c r="D396" s="12">
        <v>1</v>
      </c>
      <c r="E396" s="12">
        <f>876.5-69.79</f>
        <v>806.71</v>
      </c>
      <c r="F396" s="12">
        <f t="shared" si="7"/>
        <v>806.71</v>
      </c>
      <c r="G396" s="31" t="s">
        <v>32</v>
      </c>
      <c r="H396" s="31" t="s">
        <v>32</v>
      </c>
      <c r="I396" s="31" t="s">
        <v>42</v>
      </c>
      <c r="J396" s="16">
        <f>J405-F405</f>
        <v>0</v>
      </c>
    </row>
    <row r="397" spans="1:10" x14ac:dyDescent="0.25">
      <c r="A397" s="53" t="s">
        <v>15</v>
      </c>
      <c r="B397" s="54"/>
      <c r="C397" s="54"/>
      <c r="D397" s="54"/>
      <c r="E397" s="55"/>
      <c r="F397" s="12">
        <f>SUM(F394:F396)</f>
        <v>807.80960000000005</v>
      </c>
      <c r="G397" s="51"/>
      <c r="H397" s="56"/>
      <c r="I397" s="52"/>
    </row>
    <row r="398" spans="1:10" x14ac:dyDescent="0.25">
      <c r="A398" s="57" t="s">
        <v>16</v>
      </c>
      <c r="B398" s="58"/>
      <c r="C398" s="58"/>
      <c r="D398" s="58"/>
      <c r="E398" s="58"/>
      <c r="F398" s="59"/>
      <c r="G398" s="60"/>
      <c r="H398" s="61"/>
      <c r="I398" s="62"/>
    </row>
    <row r="399" spans="1:10" x14ac:dyDescent="0.25">
      <c r="A399" s="63" t="s">
        <v>101</v>
      </c>
      <c r="B399" s="64"/>
      <c r="C399" s="11" t="s">
        <v>18</v>
      </c>
      <c r="D399" s="12">
        <v>2.5</v>
      </c>
      <c r="E399" s="12">
        <f>E287</f>
        <v>19.05</v>
      </c>
      <c r="F399" s="12">
        <f>E399*D399</f>
        <v>47.625</v>
      </c>
      <c r="G399" s="13" t="s">
        <v>19</v>
      </c>
      <c r="H399" s="14">
        <v>88309</v>
      </c>
      <c r="I399" s="15" t="s">
        <v>20</v>
      </c>
    </row>
    <row r="400" spans="1:10" x14ac:dyDescent="0.25">
      <c r="A400" s="63" t="s">
        <v>17</v>
      </c>
      <c r="B400" s="64"/>
      <c r="C400" s="11" t="s">
        <v>18</v>
      </c>
      <c r="D400" s="12">
        <v>1.5</v>
      </c>
      <c r="E400" s="12">
        <f>E382</f>
        <v>13.606666666666667</v>
      </c>
      <c r="F400" s="12">
        <f>E400*D400</f>
        <v>20.41</v>
      </c>
      <c r="G400" s="13" t="s">
        <v>19</v>
      </c>
      <c r="H400" s="14">
        <v>88316</v>
      </c>
      <c r="I400" s="15" t="s">
        <v>20</v>
      </c>
    </row>
    <row r="401" spans="1:10" x14ac:dyDescent="0.25">
      <c r="A401" s="53" t="s">
        <v>15</v>
      </c>
      <c r="B401" s="54"/>
      <c r="C401" s="54"/>
      <c r="D401" s="54"/>
      <c r="E401" s="55"/>
      <c r="F401" s="12">
        <f>SUM(F399:F400)</f>
        <v>68.034999999999997</v>
      </c>
      <c r="G401" s="51"/>
      <c r="H401" s="56"/>
      <c r="I401" s="52"/>
    </row>
    <row r="402" spans="1:10" x14ac:dyDescent="0.25">
      <c r="A402" s="57" t="s">
        <v>22</v>
      </c>
      <c r="B402" s="58"/>
      <c r="C402" s="58"/>
      <c r="D402" s="58"/>
      <c r="E402" s="58"/>
      <c r="F402" s="59"/>
      <c r="G402" s="60"/>
      <c r="H402" s="61"/>
      <c r="I402" s="62"/>
    </row>
    <row r="403" spans="1:10" x14ac:dyDescent="0.25">
      <c r="A403" s="67"/>
      <c r="B403" s="69"/>
      <c r="C403" s="27"/>
      <c r="D403" s="27"/>
      <c r="E403" s="27"/>
      <c r="F403" s="27"/>
      <c r="G403" s="27"/>
      <c r="H403" s="27"/>
      <c r="I403" s="27"/>
    </row>
    <row r="404" spans="1:10" x14ac:dyDescent="0.25">
      <c r="A404" s="53" t="s">
        <v>15</v>
      </c>
      <c r="B404" s="54"/>
      <c r="C404" s="54"/>
      <c r="D404" s="54"/>
      <c r="E404" s="55"/>
      <c r="F404" s="10" t="s">
        <v>14</v>
      </c>
      <c r="G404" s="51"/>
      <c r="H404" s="56"/>
      <c r="I404" s="52"/>
    </row>
    <row r="405" spans="1:10" x14ac:dyDescent="0.25">
      <c r="A405" s="63" t="s">
        <v>23</v>
      </c>
      <c r="B405" s="75"/>
      <c r="C405" s="75"/>
      <c r="D405" s="75"/>
      <c r="E405" s="64"/>
      <c r="F405" s="17">
        <f>SUM(F401,F397)</f>
        <v>875.84460000000001</v>
      </c>
      <c r="G405" s="67"/>
      <c r="H405" s="68"/>
      <c r="I405" s="69"/>
      <c r="J405" s="16">
        <f>SUM(F401,F397)</f>
        <v>875.84460000000001</v>
      </c>
    </row>
    <row r="406" spans="1:10" ht="16.5" x14ac:dyDescent="0.25">
      <c r="A406" s="2" t="s">
        <v>149</v>
      </c>
      <c r="B406" s="70" t="s">
        <v>150</v>
      </c>
      <c r="C406" s="71"/>
      <c r="D406" s="71"/>
      <c r="E406" s="72"/>
      <c r="F406" s="2" t="s">
        <v>47</v>
      </c>
      <c r="G406" s="70"/>
      <c r="H406" s="71"/>
      <c r="I406" s="71"/>
    </row>
    <row r="407" spans="1:10" ht="74.25" x14ac:dyDescent="0.25">
      <c r="A407" s="73" t="s">
        <v>5</v>
      </c>
      <c r="B407" s="74"/>
      <c r="C407" s="3" t="s">
        <v>6</v>
      </c>
      <c r="D407" s="4" t="s">
        <v>7</v>
      </c>
      <c r="E407" s="5" t="s">
        <v>8</v>
      </c>
      <c r="F407" s="6" t="s">
        <v>9</v>
      </c>
      <c r="G407" s="7" t="s">
        <v>10</v>
      </c>
      <c r="H407" s="7" t="s">
        <v>11</v>
      </c>
      <c r="I407" s="7" t="s">
        <v>12</v>
      </c>
    </row>
    <row r="408" spans="1:10" x14ac:dyDescent="0.25">
      <c r="A408" s="57" t="s">
        <v>13</v>
      </c>
      <c r="B408" s="58"/>
      <c r="C408" s="58"/>
      <c r="D408" s="58"/>
      <c r="E408" s="58"/>
      <c r="F408" s="59"/>
      <c r="G408" s="60"/>
      <c r="H408" s="61"/>
      <c r="I408" s="62"/>
    </row>
    <row r="409" spans="1:10" x14ac:dyDescent="0.25">
      <c r="A409" s="67"/>
      <c r="B409" s="69"/>
      <c r="C409" s="27"/>
      <c r="D409" s="27"/>
      <c r="E409" s="27"/>
      <c r="F409" s="27"/>
      <c r="G409" s="27"/>
      <c r="H409" s="27"/>
      <c r="I409" s="27"/>
    </row>
    <row r="410" spans="1:10" x14ac:dyDescent="0.25">
      <c r="A410" s="53" t="s">
        <v>15</v>
      </c>
      <c r="B410" s="54"/>
      <c r="C410" s="54"/>
      <c r="D410" s="54"/>
      <c r="E410" s="55"/>
      <c r="F410" s="9"/>
      <c r="G410" s="51"/>
      <c r="H410" s="56"/>
      <c r="I410" s="52"/>
    </row>
    <row r="411" spans="1:10" x14ac:dyDescent="0.25">
      <c r="A411" s="60"/>
      <c r="B411" s="61"/>
      <c r="C411" s="61"/>
      <c r="D411" s="61"/>
      <c r="E411" s="61"/>
      <c r="F411" s="62"/>
      <c r="G411" s="60"/>
      <c r="H411" s="61"/>
      <c r="I411" s="62"/>
    </row>
    <row r="412" spans="1:10" x14ac:dyDescent="0.25">
      <c r="A412" s="67"/>
      <c r="B412" s="69"/>
      <c r="C412" s="27"/>
      <c r="D412" s="27"/>
      <c r="E412" s="27"/>
      <c r="F412" s="27"/>
      <c r="G412" s="27"/>
      <c r="H412" s="27"/>
      <c r="I412" s="27"/>
    </row>
    <row r="413" spans="1:10" x14ac:dyDescent="0.25">
      <c r="A413" s="53" t="s">
        <v>15</v>
      </c>
      <c r="B413" s="54"/>
      <c r="C413" s="54"/>
      <c r="D413" s="54"/>
      <c r="E413" s="55"/>
      <c r="F413" s="9"/>
      <c r="G413" s="51"/>
      <c r="H413" s="56"/>
      <c r="I413" s="52"/>
    </row>
    <row r="414" spans="1:10" x14ac:dyDescent="0.25">
      <c r="A414" s="57" t="s">
        <v>22</v>
      </c>
      <c r="B414" s="58"/>
      <c r="C414" s="58"/>
      <c r="D414" s="58"/>
      <c r="E414" s="58"/>
      <c r="F414" s="59"/>
      <c r="G414" s="60"/>
      <c r="H414" s="61"/>
      <c r="I414" s="62"/>
    </row>
    <row r="415" spans="1:10" x14ac:dyDescent="0.25">
      <c r="A415" s="63" t="s">
        <v>151</v>
      </c>
      <c r="B415" s="64"/>
      <c r="C415" s="11" t="s">
        <v>56</v>
      </c>
      <c r="D415" s="12">
        <v>1</v>
      </c>
      <c r="E415" s="12">
        <f>F415</f>
        <v>56.7</v>
      </c>
      <c r="F415" s="12">
        <f>F416</f>
        <v>56.7</v>
      </c>
      <c r="G415" s="31" t="s">
        <v>32</v>
      </c>
      <c r="H415" s="31" t="s">
        <v>32</v>
      </c>
      <c r="I415" s="31" t="s">
        <v>42</v>
      </c>
    </row>
    <row r="416" spans="1:10" x14ac:dyDescent="0.25">
      <c r="A416" s="53" t="s">
        <v>15</v>
      </c>
      <c r="B416" s="54"/>
      <c r="C416" s="54"/>
      <c r="D416" s="54"/>
      <c r="E416" s="55"/>
      <c r="F416" s="12">
        <f>F417</f>
        <v>56.7</v>
      </c>
      <c r="G416" s="51"/>
      <c r="H416" s="56"/>
      <c r="I416" s="52"/>
    </row>
    <row r="417" spans="1:9" x14ac:dyDescent="0.25">
      <c r="A417" s="63" t="s">
        <v>23</v>
      </c>
      <c r="B417" s="75"/>
      <c r="C417" s="75"/>
      <c r="D417" s="75"/>
      <c r="E417" s="64"/>
      <c r="F417" s="17">
        <v>56.7</v>
      </c>
      <c r="G417" s="67"/>
      <c r="H417" s="68"/>
      <c r="I417" s="69"/>
    </row>
    <row r="418" spans="1:9" ht="16.5" x14ac:dyDescent="0.25">
      <c r="A418" s="2" t="s">
        <v>152</v>
      </c>
      <c r="B418" s="70" t="s">
        <v>153</v>
      </c>
      <c r="C418" s="71"/>
      <c r="D418" s="71"/>
      <c r="E418" s="72"/>
      <c r="F418" s="2" t="s">
        <v>47</v>
      </c>
      <c r="G418" s="70"/>
      <c r="H418" s="71"/>
      <c r="I418" s="71"/>
    </row>
    <row r="419" spans="1:9" ht="74.25" x14ac:dyDescent="0.25">
      <c r="A419" s="73" t="s">
        <v>5</v>
      </c>
      <c r="B419" s="74"/>
      <c r="C419" s="3" t="s">
        <v>6</v>
      </c>
      <c r="D419" s="4" t="s">
        <v>7</v>
      </c>
      <c r="E419" s="5" t="s">
        <v>8</v>
      </c>
      <c r="F419" s="6" t="s">
        <v>9</v>
      </c>
      <c r="G419" s="7" t="s">
        <v>10</v>
      </c>
      <c r="H419" s="7" t="s">
        <v>11</v>
      </c>
      <c r="I419" s="7" t="s">
        <v>12</v>
      </c>
    </row>
    <row r="420" spans="1:9" x14ac:dyDescent="0.25">
      <c r="A420" s="57" t="s">
        <v>13</v>
      </c>
      <c r="B420" s="58"/>
      <c r="C420" s="58"/>
      <c r="D420" s="58"/>
      <c r="E420" s="58"/>
      <c r="F420" s="59"/>
      <c r="G420" s="60"/>
      <c r="H420" s="61"/>
      <c r="I420" s="62"/>
    </row>
    <row r="421" spans="1:9" x14ac:dyDescent="0.25">
      <c r="A421" s="67"/>
      <c r="B421" s="69"/>
      <c r="C421" s="27"/>
      <c r="D421" s="27"/>
      <c r="E421" s="27"/>
      <c r="F421" s="27"/>
      <c r="G421" s="27"/>
      <c r="H421" s="27"/>
      <c r="I421" s="27"/>
    </row>
    <row r="422" spans="1:9" x14ac:dyDescent="0.25">
      <c r="A422" s="53" t="s">
        <v>15</v>
      </c>
      <c r="B422" s="54"/>
      <c r="C422" s="54"/>
      <c r="D422" s="54"/>
      <c r="E422" s="55"/>
      <c r="F422" s="9"/>
      <c r="G422" s="51"/>
      <c r="H422" s="56"/>
      <c r="I422" s="52"/>
    </row>
    <row r="423" spans="1:9" x14ac:dyDescent="0.25">
      <c r="A423" s="57" t="s">
        <v>16</v>
      </c>
      <c r="B423" s="58"/>
      <c r="C423" s="58"/>
      <c r="D423" s="58"/>
      <c r="E423" s="58"/>
      <c r="F423" s="59"/>
      <c r="G423" s="60"/>
      <c r="H423" s="61"/>
      <c r="I423" s="62"/>
    </row>
    <row r="424" spans="1:9" x14ac:dyDescent="0.25">
      <c r="A424" s="67"/>
      <c r="B424" s="69"/>
      <c r="C424" s="27"/>
      <c r="D424" s="27"/>
      <c r="E424" s="27"/>
      <c r="F424" s="27"/>
      <c r="G424" s="27"/>
      <c r="H424" s="27"/>
      <c r="I424" s="27"/>
    </row>
    <row r="425" spans="1:9" x14ac:dyDescent="0.25">
      <c r="A425" s="53" t="s">
        <v>15</v>
      </c>
      <c r="B425" s="54"/>
      <c r="C425" s="54"/>
      <c r="D425" s="54"/>
      <c r="E425" s="55"/>
      <c r="F425" s="9"/>
      <c r="G425" s="51"/>
      <c r="H425" s="56"/>
      <c r="I425" s="52"/>
    </row>
    <row r="426" spans="1:9" x14ac:dyDescent="0.25">
      <c r="A426" s="57" t="s">
        <v>22</v>
      </c>
      <c r="B426" s="58"/>
      <c r="C426" s="58"/>
      <c r="D426" s="58"/>
      <c r="E426" s="58"/>
      <c r="F426" s="59"/>
      <c r="G426" s="60"/>
      <c r="H426" s="61"/>
      <c r="I426" s="62"/>
    </row>
    <row r="427" spans="1:9" x14ac:dyDescent="0.25">
      <c r="A427" s="63" t="s">
        <v>154</v>
      </c>
      <c r="B427" s="64"/>
      <c r="C427" s="11" t="s">
        <v>56</v>
      </c>
      <c r="D427" s="12">
        <v>1</v>
      </c>
      <c r="E427" s="12">
        <f>F429</f>
        <v>74.819999999999993</v>
      </c>
      <c r="F427" s="12">
        <f>F429</f>
        <v>74.819999999999993</v>
      </c>
      <c r="G427" s="31" t="s">
        <v>32</v>
      </c>
      <c r="H427" s="31" t="s">
        <v>32</v>
      </c>
      <c r="I427" s="31" t="s">
        <v>42</v>
      </c>
    </row>
    <row r="428" spans="1:9" x14ac:dyDescent="0.25">
      <c r="A428" s="53" t="s">
        <v>15</v>
      </c>
      <c r="B428" s="54"/>
      <c r="C428" s="54"/>
      <c r="D428" s="54"/>
      <c r="E428" s="55"/>
      <c r="F428" s="12">
        <f>F429</f>
        <v>74.819999999999993</v>
      </c>
      <c r="G428" s="67"/>
      <c r="H428" s="68"/>
      <c r="I428" s="69"/>
    </row>
    <row r="429" spans="1:9" x14ac:dyDescent="0.25">
      <c r="A429" s="63" t="s">
        <v>23</v>
      </c>
      <c r="B429" s="75"/>
      <c r="C429" s="75"/>
      <c r="D429" s="75"/>
      <c r="E429" s="64"/>
      <c r="F429" s="17">
        <v>74.819999999999993</v>
      </c>
      <c r="G429" s="67"/>
      <c r="H429" s="68"/>
      <c r="I429" s="69"/>
    </row>
    <row r="431" spans="1:9" x14ac:dyDescent="0.25">
      <c r="A431" s="65" t="s">
        <v>0</v>
      </c>
      <c r="B431" s="66"/>
      <c r="C431" s="66"/>
      <c r="D431" s="66"/>
      <c r="E431" s="66"/>
      <c r="F431" s="66"/>
      <c r="G431" s="66"/>
      <c r="H431" s="66"/>
      <c r="I431" s="66"/>
    </row>
    <row r="432" spans="1:9" x14ac:dyDescent="0.25">
      <c r="A432" s="67" t="s">
        <v>1</v>
      </c>
      <c r="B432" s="68"/>
      <c r="C432" s="68"/>
      <c r="D432" s="68"/>
      <c r="E432" s="68"/>
      <c r="F432" s="68"/>
      <c r="G432" s="68"/>
      <c r="H432" s="68"/>
      <c r="I432" s="69"/>
    </row>
    <row r="433" spans="1:10" ht="16.5" x14ac:dyDescent="0.25">
      <c r="A433" s="2" t="s">
        <v>155</v>
      </c>
      <c r="B433" s="70" t="s">
        <v>156</v>
      </c>
      <c r="C433" s="71"/>
      <c r="D433" s="71"/>
      <c r="E433" s="72"/>
      <c r="F433" s="32" t="s">
        <v>47</v>
      </c>
      <c r="G433" s="70"/>
      <c r="H433" s="71"/>
      <c r="I433" s="71"/>
    </row>
    <row r="434" spans="1:10" ht="74.25" x14ac:dyDescent="0.25">
      <c r="A434" s="73" t="s">
        <v>5</v>
      </c>
      <c r="B434" s="74"/>
      <c r="C434" s="3" t="s">
        <v>6</v>
      </c>
      <c r="D434" s="4" t="s">
        <v>7</v>
      </c>
      <c r="E434" s="5" t="s">
        <v>8</v>
      </c>
      <c r="F434" s="6" t="s">
        <v>9</v>
      </c>
      <c r="G434" s="7" t="s">
        <v>10</v>
      </c>
      <c r="H434" s="7" t="s">
        <v>11</v>
      </c>
      <c r="I434" s="7" t="s">
        <v>12</v>
      </c>
    </row>
    <row r="435" spans="1:10" x14ac:dyDescent="0.25">
      <c r="A435" s="57" t="s">
        <v>13</v>
      </c>
      <c r="B435" s="58"/>
      <c r="C435" s="58"/>
      <c r="D435" s="58"/>
      <c r="E435" s="58"/>
      <c r="F435" s="59"/>
      <c r="G435" s="60"/>
      <c r="H435" s="61"/>
      <c r="I435" s="62"/>
    </row>
    <row r="436" spans="1:10" x14ac:dyDescent="0.25">
      <c r="A436" s="67"/>
      <c r="B436" s="69"/>
      <c r="C436" s="27"/>
      <c r="D436" s="27"/>
      <c r="E436" s="27"/>
      <c r="F436" s="27"/>
      <c r="G436" s="27"/>
      <c r="H436" s="27"/>
      <c r="I436" s="27"/>
    </row>
    <row r="437" spans="1:10" x14ac:dyDescent="0.25">
      <c r="A437" s="53" t="s">
        <v>15</v>
      </c>
      <c r="B437" s="54"/>
      <c r="C437" s="54"/>
      <c r="D437" s="54"/>
      <c r="E437" s="55"/>
      <c r="F437" s="9"/>
      <c r="G437" s="51"/>
      <c r="H437" s="56"/>
      <c r="I437" s="52"/>
    </row>
    <row r="438" spans="1:10" x14ac:dyDescent="0.25">
      <c r="A438" s="57" t="s">
        <v>16</v>
      </c>
      <c r="B438" s="58"/>
      <c r="C438" s="58"/>
      <c r="D438" s="58"/>
      <c r="E438" s="58"/>
      <c r="F438" s="59"/>
      <c r="G438" s="60"/>
      <c r="H438" s="61"/>
      <c r="I438" s="62"/>
    </row>
    <row r="439" spans="1:10" x14ac:dyDescent="0.25">
      <c r="A439" s="67"/>
      <c r="B439" s="69"/>
      <c r="C439" s="27"/>
      <c r="D439" s="27"/>
      <c r="E439" s="27"/>
      <c r="F439" s="27"/>
      <c r="G439" s="27"/>
      <c r="H439" s="27"/>
      <c r="I439" s="27"/>
    </row>
    <row r="440" spans="1:10" x14ac:dyDescent="0.25">
      <c r="A440" s="53" t="s">
        <v>15</v>
      </c>
      <c r="B440" s="54"/>
      <c r="C440" s="54"/>
      <c r="D440" s="54"/>
      <c r="E440" s="55"/>
      <c r="F440" s="9"/>
      <c r="G440" s="51"/>
      <c r="H440" s="56"/>
      <c r="I440" s="52"/>
    </row>
    <row r="441" spans="1:10" x14ac:dyDescent="0.25">
      <c r="A441" s="57" t="s">
        <v>22</v>
      </c>
      <c r="B441" s="58"/>
      <c r="C441" s="58"/>
      <c r="D441" s="58"/>
      <c r="E441" s="58"/>
      <c r="F441" s="59"/>
      <c r="G441" s="60"/>
      <c r="H441" s="61"/>
      <c r="I441" s="62"/>
    </row>
    <row r="442" spans="1:10" x14ac:dyDescent="0.25">
      <c r="A442" s="63" t="s">
        <v>157</v>
      </c>
      <c r="B442" s="64"/>
      <c r="C442" s="11" t="s">
        <v>56</v>
      </c>
      <c r="D442" s="12">
        <v>1</v>
      </c>
      <c r="E442" s="12">
        <f>F444</f>
        <v>71.83</v>
      </c>
      <c r="F442" s="12">
        <f>E442</f>
        <v>71.83</v>
      </c>
      <c r="G442" s="31" t="s">
        <v>32</v>
      </c>
      <c r="H442" s="31" t="s">
        <v>32</v>
      </c>
      <c r="I442" s="31" t="s">
        <v>42</v>
      </c>
    </row>
    <row r="443" spans="1:10" x14ac:dyDescent="0.25">
      <c r="A443" s="53" t="s">
        <v>15</v>
      </c>
      <c r="B443" s="54"/>
      <c r="C443" s="54"/>
      <c r="D443" s="54"/>
      <c r="E443" s="55"/>
      <c r="F443" s="12">
        <f>F442</f>
        <v>71.83</v>
      </c>
      <c r="G443" s="67"/>
      <c r="H443" s="68"/>
      <c r="I443" s="69"/>
    </row>
    <row r="444" spans="1:10" x14ac:dyDescent="0.25">
      <c r="A444" s="63" t="s">
        <v>23</v>
      </c>
      <c r="B444" s="75"/>
      <c r="C444" s="75"/>
      <c r="D444" s="75"/>
      <c r="E444" s="64"/>
      <c r="F444" s="17">
        <v>71.83</v>
      </c>
      <c r="G444" s="67"/>
      <c r="H444" s="68"/>
      <c r="I444" s="69"/>
    </row>
    <row r="445" spans="1:10" ht="16.5" x14ac:dyDescent="0.25">
      <c r="A445" s="2" t="s">
        <v>158</v>
      </c>
      <c r="B445" s="70" t="s">
        <v>159</v>
      </c>
      <c r="C445" s="71"/>
      <c r="D445" s="71"/>
      <c r="E445" s="72"/>
      <c r="F445" s="32" t="s">
        <v>47</v>
      </c>
      <c r="G445" s="70"/>
      <c r="H445" s="71"/>
      <c r="I445" s="71"/>
    </row>
    <row r="446" spans="1:10" ht="74.25" x14ac:dyDescent="0.25">
      <c r="A446" s="73" t="s">
        <v>5</v>
      </c>
      <c r="B446" s="74"/>
      <c r="C446" s="3" t="s">
        <v>6</v>
      </c>
      <c r="D446" s="4" t="s">
        <v>7</v>
      </c>
      <c r="E446" s="5" t="s">
        <v>8</v>
      </c>
      <c r="F446" s="6" t="s">
        <v>9</v>
      </c>
      <c r="G446" s="7" t="s">
        <v>10</v>
      </c>
      <c r="H446" s="7" t="s">
        <v>11</v>
      </c>
      <c r="I446" s="7" t="s">
        <v>12</v>
      </c>
    </row>
    <row r="447" spans="1:10" x14ac:dyDescent="0.25">
      <c r="A447" s="57" t="s">
        <v>13</v>
      </c>
      <c r="B447" s="58"/>
      <c r="C447" s="58"/>
      <c r="D447" s="58"/>
      <c r="E447" s="58"/>
      <c r="F447" s="59"/>
      <c r="G447" s="60"/>
      <c r="H447" s="61"/>
      <c r="I447" s="62"/>
    </row>
    <row r="448" spans="1:10" x14ac:dyDescent="0.25">
      <c r="A448" s="63" t="s">
        <v>160</v>
      </c>
      <c r="B448" s="64"/>
      <c r="C448" s="11" t="s">
        <v>56</v>
      </c>
      <c r="D448" s="12">
        <v>1</v>
      </c>
      <c r="E448" s="12">
        <f>27.23-2.16</f>
        <v>25.07</v>
      </c>
      <c r="F448" s="12">
        <f>E448*D448</f>
        <v>25.07</v>
      </c>
      <c r="G448" s="31" t="s">
        <v>32</v>
      </c>
      <c r="H448" s="31" t="s">
        <v>32</v>
      </c>
      <c r="I448" s="31" t="s">
        <v>20</v>
      </c>
      <c r="J448" s="16">
        <f>J455-F456</f>
        <v>0</v>
      </c>
    </row>
    <row r="449" spans="1:10" x14ac:dyDescent="0.25">
      <c r="A449" s="53" t="s">
        <v>15</v>
      </c>
      <c r="B449" s="54"/>
      <c r="C449" s="54"/>
      <c r="D449" s="54"/>
      <c r="E449" s="55"/>
      <c r="F449" s="12">
        <f>SUM(F448)</f>
        <v>25.07</v>
      </c>
      <c r="G449" s="51"/>
      <c r="H449" s="56"/>
      <c r="I449" s="52"/>
    </row>
    <row r="450" spans="1:10" x14ac:dyDescent="0.25">
      <c r="A450" s="57" t="s">
        <v>16</v>
      </c>
      <c r="B450" s="58"/>
      <c r="C450" s="58"/>
      <c r="D450" s="58"/>
      <c r="E450" s="58"/>
      <c r="F450" s="59"/>
      <c r="G450" s="60"/>
      <c r="H450" s="61"/>
      <c r="I450" s="62"/>
    </row>
    <row r="451" spans="1:10" x14ac:dyDescent="0.25">
      <c r="A451" s="63" t="s">
        <v>132</v>
      </c>
      <c r="B451" s="64"/>
      <c r="C451" s="11" t="s">
        <v>18</v>
      </c>
      <c r="D451" s="12">
        <v>0.5</v>
      </c>
      <c r="E451" s="12">
        <f>E381</f>
        <v>16.010000000000002</v>
      </c>
      <c r="F451" s="12">
        <f>E451*D451</f>
        <v>8.0050000000000008</v>
      </c>
      <c r="G451" s="13" t="s">
        <v>19</v>
      </c>
      <c r="H451" s="14">
        <v>88325</v>
      </c>
      <c r="I451" s="15" t="s">
        <v>20</v>
      </c>
    </row>
    <row r="452" spans="1:10" x14ac:dyDescent="0.25">
      <c r="A452" s="53" t="s">
        <v>15</v>
      </c>
      <c r="B452" s="54"/>
      <c r="C452" s="54"/>
      <c r="D452" s="54"/>
      <c r="E452" s="55"/>
      <c r="F452" s="12">
        <f>F451</f>
        <v>8.0050000000000008</v>
      </c>
      <c r="G452" s="51"/>
      <c r="H452" s="56"/>
      <c r="I452" s="52"/>
    </row>
    <row r="453" spans="1:10" x14ac:dyDescent="0.25">
      <c r="A453" s="57" t="s">
        <v>22</v>
      </c>
      <c r="B453" s="58"/>
      <c r="C453" s="58"/>
      <c r="D453" s="58"/>
      <c r="E453" s="58"/>
      <c r="F453" s="59"/>
      <c r="G453" s="60"/>
      <c r="H453" s="61"/>
      <c r="I453" s="62"/>
    </row>
    <row r="454" spans="1:10" x14ac:dyDescent="0.25">
      <c r="A454" s="67"/>
      <c r="B454" s="69"/>
      <c r="C454" s="27"/>
      <c r="D454" s="27"/>
      <c r="E454" s="27"/>
      <c r="F454" s="27"/>
      <c r="G454" s="27"/>
      <c r="H454" s="27"/>
      <c r="I454" s="27"/>
    </row>
    <row r="455" spans="1:10" x14ac:dyDescent="0.25">
      <c r="A455" s="53" t="s">
        <v>15</v>
      </c>
      <c r="B455" s="54"/>
      <c r="C455" s="54"/>
      <c r="D455" s="54"/>
      <c r="E455" s="55"/>
      <c r="F455" s="10" t="s">
        <v>14</v>
      </c>
      <c r="G455" s="67"/>
      <c r="H455" s="68"/>
      <c r="I455" s="69"/>
      <c r="J455" s="16">
        <f>SUM(F452,F449)</f>
        <v>33.075000000000003</v>
      </c>
    </row>
    <row r="456" spans="1:10" x14ac:dyDescent="0.25">
      <c r="A456" s="63" t="s">
        <v>23</v>
      </c>
      <c r="B456" s="75"/>
      <c r="C456" s="75"/>
      <c r="D456" s="75"/>
      <c r="E456" s="64"/>
      <c r="F456" s="17">
        <f>SUM(F452,F449)</f>
        <v>33.075000000000003</v>
      </c>
      <c r="G456" s="67"/>
      <c r="H456" s="68"/>
      <c r="I456" s="69"/>
    </row>
    <row r="457" spans="1:10" ht="16.5" x14ac:dyDescent="0.25">
      <c r="A457" s="2" t="s">
        <v>161</v>
      </c>
      <c r="B457" s="76" t="s">
        <v>162</v>
      </c>
      <c r="C457" s="77"/>
      <c r="D457" s="77"/>
      <c r="E457" s="78"/>
      <c r="F457" s="32" t="s">
        <v>4</v>
      </c>
      <c r="G457" s="76"/>
      <c r="H457" s="77"/>
      <c r="I457" s="78"/>
    </row>
    <row r="458" spans="1:10" ht="74.25" x14ac:dyDescent="0.25">
      <c r="A458" s="73" t="s">
        <v>5</v>
      </c>
      <c r="B458" s="74"/>
      <c r="C458" s="3" t="s">
        <v>6</v>
      </c>
      <c r="D458" s="4" t="s">
        <v>7</v>
      </c>
      <c r="E458" s="5" t="s">
        <v>8</v>
      </c>
      <c r="F458" s="6" t="s">
        <v>9</v>
      </c>
      <c r="G458" s="7" t="s">
        <v>10</v>
      </c>
      <c r="H458" s="7" t="s">
        <v>11</v>
      </c>
      <c r="I458" s="7" t="s">
        <v>12</v>
      </c>
    </row>
    <row r="459" spans="1:10" x14ac:dyDescent="0.25">
      <c r="A459" s="57" t="s">
        <v>13</v>
      </c>
      <c r="B459" s="58"/>
      <c r="C459" s="58"/>
      <c r="D459" s="58"/>
      <c r="E459" s="58"/>
      <c r="F459" s="59"/>
      <c r="G459" s="60"/>
      <c r="H459" s="61"/>
      <c r="I459" s="62"/>
    </row>
    <row r="460" spans="1:10" x14ac:dyDescent="0.25">
      <c r="A460" s="63" t="s">
        <v>163</v>
      </c>
      <c r="B460" s="64"/>
      <c r="C460" s="11" t="s">
        <v>41</v>
      </c>
      <c r="D460" s="12">
        <v>1</v>
      </c>
      <c r="E460" s="12">
        <f>169.3-13.42</f>
        <v>155.88000000000002</v>
      </c>
      <c r="F460" s="12">
        <f>E460*D460</f>
        <v>155.88000000000002</v>
      </c>
      <c r="G460" s="31" t="s">
        <v>32</v>
      </c>
      <c r="H460" s="31" t="s">
        <v>32</v>
      </c>
      <c r="I460" s="31" t="s">
        <v>20</v>
      </c>
      <c r="J460" s="16">
        <f>J468-F469</f>
        <v>0</v>
      </c>
    </row>
    <row r="461" spans="1:10" x14ac:dyDescent="0.25">
      <c r="A461" s="53" t="s">
        <v>15</v>
      </c>
      <c r="B461" s="54"/>
      <c r="C461" s="54"/>
      <c r="D461" s="54"/>
      <c r="E461" s="55"/>
      <c r="F461" s="12">
        <f>SUM(F460)</f>
        <v>155.88000000000002</v>
      </c>
      <c r="G461" s="51"/>
      <c r="H461" s="56"/>
      <c r="I461" s="52"/>
    </row>
    <row r="462" spans="1:10" x14ac:dyDescent="0.25">
      <c r="A462" s="57" t="s">
        <v>16</v>
      </c>
      <c r="B462" s="58"/>
      <c r="C462" s="58"/>
      <c r="D462" s="58"/>
      <c r="E462" s="58"/>
      <c r="F462" s="59"/>
      <c r="G462" s="60"/>
      <c r="H462" s="61"/>
      <c r="I462" s="62"/>
    </row>
    <row r="463" spans="1:10" x14ac:dyDescent="0.25">
      <c r="A463" s="63" t="s">
        <v>164</v>
      </c>
      <c r="B463" s="64"/>
      <c r="C463" s="19" t="s">
        <v>18</v>
      </c>
      <c r="D463" s="20">
        <v>2.5</v>
      </c>
      <c r="E463" s="20">
        <f>E399</f>
        <v>19.05</v>
      </c>
      <c r="F463" s="20">
        <f>E463*D463</f>
        <v>47.625</v>
      </c>
      <c r="G463" s="23" t="s">
        <v>19</v>
      </c>
      <c r="H463" s="24">
        <v>88309</v>
      </c>
      <c r="I463" s="25" t="s">
        <v>20</v>
      </c>
    </row>
    <row r="464" spans="1:10" x14ac:dyDescent="0.25">
      <c r="A464" s="63" t="s">
        <v>17</v>
      </c>
      <c r="B464" s="64"/>
      <c r="C464" s="11" t="s">
        <v>18</v>
      </c>
      <c r="D464" s="12">
        <v>2.5</v>
      </c>
      <c r="E464" s="12">
        <f>E400</f>
        <v>13.606666666666667</v>
      </c>
      <c r="F464" s="20">
        <f>E464*D464</f>
        <v>34.016666666666666</v>
      </c>
      <c r="G464" s="13" t="s">
        <v>19</v>
      </c>
      <c r="H464" s="14">
        <v>88316</v>
      </c>
      <c r="I464" s="15" t="s">
        <v>20</v>
      </c>
    </row>
    <row r="465" spans="1:10" x14ac:dyDescent="0.25">
      <c r="A465" s="53" t="s">
        <v>15</v>
      </c>
      <c r="B465" s="54"/>
      <c r="C465" s="54"/>
      <c r="D465" s="54"/>
      <c r="E465" s="55"/>
      <c r="F465" s="12">
        <f>SUM(F463:F464)</f>
        <v>81.641666666666666</v>
      </c>
      <c r="G465" s="67"/>
      <c r="H465" s="68"/>
      <c r="I465" s="69"/>
    </row>
    <row r="466" spans="1:10" x14ac:dyDescent="0.25">
      <c r="A466" s="57" t="s">
        <v>22</v>
      </c>
      <c r="B466" s="58"/>
      <c r="C466" s="58"/>
      <c r="D466" s="58"/>
      <c r="E466" s="58"/>
      <c r="F466" s="59"/>
      <c r="G466" s="60"/>
      <c r="H466" s="61"/>
      <c r="I466" s="62"/>
    </row>
    <row r="467" spans="1:10" x14ac:dyDescent="0.25">
      <c r="A467" s="51"/>
      <c r="B467" s="52"/>
      <c r="C467" s="9"/>
      <c r="D467" s="9"/>
      <c r="E467" s="9"/>
      <c r="F467" s="10" t="s">
        <v>14</v>
      </c>
      <c r="G467" s="9"/>
      <c r="H467" s="9"/>
      <c r="I467" s="9"/>
    </row>
    <row r="468" spans="1:10" x14ac:dyDescent="0.25">
      <c r="A468" s="53" t="s">
        <v>15</v>
      </c>
      <c r="B468" s="54"/>
      <c r="C468" s="54"/>
      <c r="D468" s="54"/>
      <c r="E468" s="55"/>
      <c r="F468" s="10" t="s">
        <v>14</v>
      </c>
      <c r="G468" s="51"/>
      <c r="H468" s="56"/>
      <c r="I468" s="52"/>
      <c r="J468" s="16">
        <f>SUM(F465,F461)</f>
        <v>237.5216666666667</v>
      </c>
    </row>
    <row r="469" spans="1:10" x14ac:dyDescent="0.25">
      <c r="A469" s="63" t="s">
        <v>23</v>
      </c>
      <c r="B469" s="75"/>
      <c r="C469" s="75"/>
      <c r="D469" s="75"/>
      <c r="E469" s="64"/>
      <c r="F469" s="17">
        <f>SUM(F465,F461)</f>
        <v>237.5216666666667</v>
      </c>
      <c r="G469" s="51"/>
      <c r="H469" s="56"/>
      <c r="I469" s="52"/>
    </row>
    <row r="471" spans="1:10" x14ac:dyDescent="0.25">
      <c r="A471" s="65" t="s">
        <v>0</v>
      </c>
      <c r="B471" s="66"/>
      <c r="C471" s="66"/>
      <c r="D471" s="66"/>
      <c r="E471" s="66"/>
      <c r="F471" s="66"/>
      <c r="G471" s="66"/>
      <c r="H471" s="66"/>
      <c r="I471" s="66"/>
    </row>
    <row r="472" spans="1:10" x14ac:dyDescent="0.25">
      <c r="A472" s="67" t="s">
        <v>1</v>
      </c>
      <c r="B472" s="68"/>
      <c r="C472" s="68"/>
      <c r="D472" s="68"/>
      <c r="E472" s="68"/>
      <c r="F472" s="68"/>
      <c r="G472" s="68"/>
      <c r="H472" s="68"/>
      <c r="I472" s="69"/>
    </row>
    <row r="473" spans="1:10" ht="16.5" x14ac:dyDescent="0.25">
      <c r="A473" s="2" t="s">
        <v>165</v>
      </c>
      <c r="B473" s="76" t="s">
        <v>166</v>
      </c>
      <c r="C473" s="77"/>
      <c r="D473" s="77"/>
      <c r="E473" s="78"/>
      <c r="F473" s="32" t="s">
        <v>4</v>
      </c>
      <c r="G473" s="76"/>
      <c r="H473" s="77"/>
      <c r="I473" s="77"/>
    </row>
    <row r="474" spans="1:10" ht="74.25" x14ac:dyDescent="0.25">
      <c r="A474" s="73" t="s">
        <v>5</v>
      </c>
      <c r="B474" s="74"/>
      <c r="C474" s="3" t="s">
        <v>6</v>
      </c>
      <c r="D474" s="4" t="s">
        <v>7</v>
      </c>
      <c r="E474" s="5" t="s">
        <v>8</v>
      </c>
      <c r="F474" s="6" t="s">
        <v>9</v>
      </c>
      <c r="G474" s="7" t="s">
        <v>10</v>
      </c>
      <c r="H474" s="7" t="s">
        <v>11</v>
      </c>
      <c r="I474" s="7" t="s">
        <v>12</v>
      </c>
    </row>
    <row r="475" spans="1:10" x14ac:dyDescent="0.25">
      <c r="A475" s="57" t="s">
        <v>13</v>
      </c>
      <c r="B475" s="58"/>
      <c r="C475" s="58"/>
      <c r="D475" s="58"/>
      <c r="E475" s="58"/>
      <c r="F475" s="59"/>
      <c r="G475" s="60"/>
      <c r="H475" s="61"/>
      <c r="I475" s="62"/>
    </row>
    <row r="476" spans="1:10" x14ac:dyDescent="0.25">
      <c r="A476" s="51"/>
      <c r="B476" s="52"/>
      <c r="C476" s="9"/>
      <c r="D476" s="9"/>
      <c r="E476" s="9"/>
      <c r="F476" s="10" t="s">
        <v>14</v>
      </c>
      <c r="G476" s="9"/>
      <c r="H476" s="9"/>
      <c r="I476" s="9"/>
    </row>
    <row r="477" spans="1:10" x14ac:dyDescent="0.25">
      <c r="A477" s="53" t="s">
        <v>15</v>
      </c>
      <c r="B477" s="54"/>
      <c r="C477" s="54"/>
      <c r="D477" s="54"/>
      <c r="E477" s="55"/>
      <c r="F477" s="10" t="s">
        <v>14</v>
      </c>
      <c r="G477" s="51"/>
      <c r="H477" s="56"/>
      <c r="I477" s="52"/>
    </row>
    <row r="478" spans="1:10" x14ac:dyDescent="0.25">
      <c r="A478" s="57" t="s">
        <v>16</v>
      </c>
      <c r="B478" s="58"/>
      <c r="C478" s="58"/>
      <c r="D478" s="58"/>
      <c r="E478" s="58"/>
      <c r="F478" s="59"/>
      <c r="G478" s="73"/>
      <c r="H478" s="83"/>
      <c r="I478" s="74"/>
    </row>
    <row r="479" spans="1:10" x14ac:dyDescent="0.25">
      <c r="A479" s="63" t="s">
        <v>33</v>
      </c>
      <c r="B479" s="64"/>
      <c r="C479" s="19" t="s">
        <v>18</v>
      </c>
      <c r="D479" s="20">
        <v>1.5</v>
      </c>
      <c r="E479" s="20">
        <f>E315</f>
        <v>17.0613648</v>
      </c>
      <c r="F479" s="20">
        <f>E479*D479</f>
        <v>25.5920472</v>
      </c>
      <c r="G479" s="23" t="s">
        <v>19</v>
      </c>
      <c r="H479" s="24">
        <v>88261</v>
      </c>
      <c r="I479" s="25" t="s">
        <v>20</v>
      </c>
    </row>
    <row r="480" spans="1:10" x14ac:dyDescent="0.25">
      <c r="A480" s="53" t="s">
        <v>15</v>
      </c>
      <c r="B480" s="54"/>
      <c r="C480" s="54"/>
      <c r="D480" s="54"/>
      <c r="E480" s="55"/>
      <c r="F480" s="17">
        <f>F479</f>
        <v>25.5920472</v>
      </c>
      <c r="G480" s="51"/>
      <c r="H480" s="56"/>
      <c r="I480" s="52"/>
    </row>
    <row r="481" spans="1:9" x14ac:dyDescent="0.25">
      <c r="A481" s="57" t="s">
        <v>22</v>
      </c>
      <c r="B481" s="58"/>
      <c r="C481" s="58"/>
      <c r="D481" s="58"/>
      <c r="E481" s="58"/>
      <c r="F481" s="59"/>
      <c r="G481" s="60"/>
      <c r="H481" s="61"/>
      <c r="I481" s="62"/>
    </row>
    <row r="482" spans="1:9" x14ac:dyDescent="0.25">
      <c r="A482" s="51"/>
      <c r="B482" s="52"/>
      <c r="C482" s="9"/>
      <c r="D482" s="9"/>
      <c r="E482" s="9"/>
      <c r="F482" s="10" t="s">
        <v>14</v>
      </c>
      <c r="G482" s="9"/>
      <c r="H482" s="9"/>
      <c r="I482" s="9"/>
    </row>
    <row r="483" spans="1:9" x14ac:dyDescent="0.25">
      <c r="A483" s="53" t="s">
        <v>15</v>
      </c>
      <c r="B483" s="54"/>
      <c r="C483" s="54"/>
      <c r="D483" s="54"/>
      <c r="E483" s="55"/>
      <c r="F483" s="10" t="s">
        <v>14</v>
      </c>
      <c r="G483" s="51"/>
      <c r="H483" s="56"/>
      <c r="I483" s="52"/>
    </row>
    <row r="484" spans="1:9" x14ac:dyDescent="0.25">
      <c r="A484" s="63" t="s">
        <v>23</v>
      </c>
      <c r="B484" s="75"/>
      <c r="C484" s="75"/>
      <c r="D484" s="75"/>
      <c r="E484" s="64"/>
      <c r="F484" s="17">
        <v>25.59</v>
      </c>
      <c r="G484" s="67"/>
      <c r="H484" s="68"/>
      <c r="I484" s="69"/>
    </row>
    <row r="485" spans="1:9" ht="16.5" x14ac:dyDescent="0.25">
      <c r="A485" s="2" t="s">
        <v>167</v>
      </c>
      <c r="B485" s="76" t="s">
        <v>168</v>
      </c>
      <c r="C485" s="77"/>
      <c r="D485" s="77"/>
      <c r="E485" s="78"/>
      <c r="F485" s="32" t="s">
        <v>4</v>
      </c>
      <c r="G485" s="76"/>
      <c r="H485" s="77"/>
      <c r="I485" s="77"/>
    </row>
    <row r="486" spans="1:9" ht="74.25" x14ac:dyDescent="0.25">
      <c r="A486" s="73" t="s">
        <v>5</v>
      </c>
      <c r="B486" s="74"/>
      <c r="C486" s="3" t="s">
        <v>6</v>
      </c>
      <c r="D486" s="4" t="s">
        <v>7</v>
      </c>
      <c r="E486" s="5" t="s">
        <v>8</v>
      </c>
      <c r="F486" s="6" t="s">
        <v>9</v>
      </c>
      <c r="G486" s="7" t="s">
        <v>10</v>
      </c>
      <c r="H486" s="7" t="s">
        <v>11</v>
      </c>
      <c r="I486" s="7" t="s">
        <v>12</v>
      </c>
    </row>
    <row r="487" spans="1:9" x14ac:dyDescent="0.25">
      <c r="A487" s="57" t="s">
        <v>13</v>
      </c>
      <c r="B487" s="58"/>
      <c r="C487" s="58"/>
      <c r="D487" s="58"/>
      <c r="E487" s="58"/>
      <c r="F487" s="59"/>
      <c r="G487" s="60"/>
      <c r="H487" s="61"/>
      <c r="I487" s="62"/>
    </row>
    <row r="488" spans="1:9" x14ac:dyDescent="0.25">
      <c r="A488" s="51"/>
      <c r="B488" s="52"/>
      <c r="C488" s="9"/>
      <c r="D488" s="9"/>
      <c r="E488" s="9"/>
      <c r="F488" s="10" t="s">
        <v>14</v>
      </c>
      <c r="G488" s="9"/>
      <c r="H488" s="9"/>
      <c r="I488" s="9"/>
    </row>
    <row r="489" spans="1:9" x14ac:dyDescent="0.25">
      <c r="A489" s="53" t="s">
        <v>15</v>
      </c>
      <c r="B489" s="54"/>
      <c r="C489" s="54"/>
      <c r="D489" s="54"/>
      <c r="E489" s="55"/>
      <c r="F489" s="10" t="s">
        <v>14</v>
      </c>
      <c r="G489" s="51"/>
      <c r="H489" s="56"/>
      <c r="I489" s="52"/>
    </row>
    <row r="490" spans="1:9" x14ac:dyDescent="0.25">
      <c r="A490" s="57" t="s">
        <v>16</v>
      </c>
      <c r="B490" s="58"/>
      <c r="C490" s="58"/>
      <c r="D490" s="58"/>
      <c r="E490" s="58"/>
      <c r="F490" s="59"/>
      <c r="G490" s="73"/>
      <c r="H490" s="83"/>
      <c r="I490" s="74"/>
    </row>
    <row r="491" spans="1:9" x14ac:dyDescent="0.25">
      <c r="A491" s="67" t="s">
        <v>33</v>
      </c>
      <c r="B491" s="69"/>
      <c r="C491" s="19" t="s">
        <v>18</v>
      </c>
      <c r="D491" s="20">
        <v>1</v>
      </c>
      <c r="E491" s="20">
        <f>E479</f>
        <v>17.0613648</v>
      </c>
      <c r="F491" s="20">
        <f>E491*D491</f>
        <v>17.0613648</v>
      </c>
      <c r="G491" s="23" t="s">
        <v>19</v>
      </c>
      <c r="H491" s="24">
        <v>88261</v>
      </c>
      <c r="I491" s="25" t="s">
        <v>20</v>
      </c>
    </row>
    <row r="492" spans="1:9" x14ac:dyDescent="0.25">
      <c r="A492" s="53" t="s">
        <v>15</v>
      </c>
      <c r="B492" s="54"/>
      <c r="C492" s="54"/>
      <c r="D492" s="54"/>
      <c r="E492" s="55"/>
      <c r="F492" s="12">
        <f>SUM(F491)</f>
        <v>17.0613648</v>
      </c>
      <c r="G492" s="51"/>
      <c r="H492" s="56"/>
      <c r="I492" s="52"/>
    </row>
    <row r="493" spans="1:9" x14ac:dyDescent="0.25">
      <c r="A493" s="57" t="s">
        <v>22</v>
      </c>
      <c r="B493" s="58"/>
      <c r="C493" s="58"/>
      <c r="D493" s="58"/>
      <c r="E493" s="58"/>
      <c r="F493" s="59"/>
      <c r="G493" s="60"/>
      <c r="H493" s="61"/>
      <c r="I493" s="62"/>
    </row>
    <row r="494" spans="1:9" x14ac:dyDescent="0.25">
      <c r="A494" s="51"/>
      <c r="B494" s="52"/>
      <c r="C494" s="9"/>
      <c r="D494" s="9"/>
      <c r="E494" s="9"/>
      <c r="F494" s="10" t="s">
        <v>14</v>
      </c>
      <c r="G494" s="9"/>
      <c r="H494" s="9"/>
      <c r="I494" s="9"/>
    </row>
    <row r="495" spans="1:9" x14ac:dyDescent="0.25">
      <c r="A495" s="53" t="s">
        <v>15</v>
      </c>
      <c r="B495" s="54"/>
      <c r="C495" s="54"/>
      <c r="D495" s="54"/>
      <c r="E495" s="55"/>
      <c r="F495" s="10" t="s">
        <v>14</v>
      </c>
      <c r="G495" s="51"/>
      <c r="H495" s="56"/>
      <c r="I495" s="52"/>
    </row>
    <row r="496" spans="1:9" x14ac:dyDescent="0.25">
      <c r="A496" s="63" t="s">
        <v>23</v>
      </c>
      <c r="B496" s="75"/>
      <c r="C496" s="75"/>
      <c r="D496" s="75"/>
      <c r="E496" s="64"/>
      <c r="F496" s="17">
        <v>17.059999999999999</v>
      </c>
      <c r="G496" s="67"/>
      <c r="H496" s="68"/>
      <c r="I496" s="69"/>
    </row>
    <row r="497" spans="1:9" ht="16.5" x14ac:dyDescent="0.25">
      <c r="A497" s="2" t="s">
        <v>169</v>
      </c>
      <c r="B497" s="76" t="s">
        <v>170</v>
      </c>
      <c r="C497" s="77"/>
      <c r="D497" s="77"/>
      <c r="E497" s="78"/>
      <c r="F497" s="32" t="s">
        <v>4</v>
      </c>
      <c r="G497" s="76"/>
      <c r="H497" s="77"/>
      <c r="I497" s="77"/>
    </row>
    <row r="498" spans="1:9" ht="74.25" x14ac:dyDescent="0.25">
      <c r="A498" s="73" t="s">
        <v>5</v>
      </c>
      <c r="B498" s="74"/>
      <c r="C498" s="3" t="s">
        <v>6</v>
      </c>
      <c r="D498" s="4" t="s">
        <v>7</v>
      </c>
      <c r="E498" s="5" t="s">
        <v>8</v>
      </c>
      <c r="F498" s="6" t="s">
        <v>9</v>
      </c>
      <c r="G498" s="7" t="s">
        <v>10</v>
      </c>
      <c r="H498" s="7" t="s">
        <v>11</v>
      </c>
      <c r="I498" s="7" t="s">
        <v>12</v>
      </c>
    </row>
    <row r="499" spans="1:9" x14ac:dyDescent="0.25">
      <c r="A499" s="57" t="s">
        <v>13</v>
      </c>
      <c r="B499" s="58"/>
      <c r="C499" s="58"/>
      <c r="D499" s="58"/>
      <c r="E499" s="58"/>
      <c r="F499" s="59"/>
      <c r="G499" s="60"/>
      <c r="H499" s="61"/>
      <c r="I499" s="62"/>
    </row>
    <row r="500" spans="1:9" x14ac:dyDescent="0.25">
      <c r="A500" s="51"/>
      <c r="B500" s="52"/>
      <c r="C500" s="9"/>
      <c r="D500" s="9"/>
      <c r="E500" s="9"/>
      <c r="F500" s="10" t="s">
        <v>14</v>
      </c>
      <c r="G500" s="9"/>
      <c r="H500" s="9"/>
      <c r="I500" s="9"/>
    </row>
    <row r="501" spans="1:9" x14ac:dyDescent="0.25">
      <c r="A501" s="53" t="s">
        <v>15</v>
      </c>
      <c r="B501" s="54"/>
      <c r="C501" s="54"/>
      <c r="D501" s="54"/>
      <c r="E501" s="55"/>
      <c r="F501" s="10" t="s">
        <v>14</v>
      </c>
      <c r="G501" s="51"/>
      <c r="H501" s="56"/>
      <c r="I501" s="52"/>
    </row>
    <row r="502" spans="1:9" x14ac:dyDescent="0.25">
      <c r="A502" s="57" t="s">
        <v>16</v>
      </c>
      <c r="B502" s="58"/>
      <c r="C502" s="58"/>
      <c r="D502" s="58"/>
      <c r="E502" s="58"/>
      <c r="F502" s="59"/>
      <c r="G502" s="73"/>
      <c r="H502" s="83"/>
      <c r="I502" s="74"/>
    </row>
    <row r="503" spans="1:9" x14ac:dyDescent="0.25">
      <c r="A503" s="67"/>
      <c r="B503" s="69"/>
      <c r="C503" s="27"/>
      <c r="D503" s="27"/>
      <c r="E503" s="27"/>
      <c r="F503" s="27"/>
      <c r="G503" s="27"/>
      <c r="H503" s="27"/>
      <c r="I503" s="27"/>
    </row>
    <row r="504" spans="1:9" x14ac:dyDescent="0.25">
      <c r="A504" s="53" t="s">
        <v>15</v>
      </c>
      <c r="B504" s="54"/>
      <c r="C504" s="54"/>
      <c r="D504" s="54"/>
      <c r="E504" s="55"/>
      <c r="F504" s="10" t="s">
        <v>14</v>
      </c>
      <c r="G504" s="51"/>
      <c r="H504" s="56"/>
      <c r="I504" s="52"/>
    </row>
    <row r="505" spans="1:9" x14ac:dyDescent="0.25">
      <c r="A505" s="57" t="s">
        <v>22</v>
      </c>
      <c r="B505" s="58"/>
      <c r="C505" s="58"/>
      <c r="D505" s="58"/>
      <c r="E505" s="58"/>
      <c r="F505" s="59"/>
      <c r="G505" s="60"/>
      <c r="H505" s="61"/>
      <c r="I505" s="62"/>
    </row>
    <row r="506" spans="1:9" ht="26.25" customHeight="1" x14ac:dyDescent="0.25">
      <c r="A506" s="63" t="s">
        <v>171</v>
      </c>
      <c r="B506" s="64"/>
      <c r="C506" s="19" t="s">
        <v>41</v>
      </c>
      <c r="D506" s="20">
        <v>1.1000000000000001</v>
      </c>
      <c r="E506" s="20">
        <f>F506/D506</f>
        <v>31.581818181818182</v>
      </c>
      <c r="F506" s="20">
        <f>F508</f>
        <v>34.74</v>
      </c>
      <c r="G506" s="22" t="s">
        <v>32</v>
      </c>
      <c r="H506" s="22" t="s">
        <v>32</v>
      </c>
      <c r="I506" s="22" t="s">
        <v>42</v>
      </c>
    </row>
    <row r="507" spans="1:9" x14ac:dyDescent="0.25">
      <c r="A507" s="53" t="s">
        <v>15</v>
      </c>
      <c r="B507" s="54"/>
      <c r="C507" s="54"/>
      <c r="D507" s="54"/>
      <c r="E507" s="55"/>
      <c r="F507" s="12">
        <f>F506</f>
        <v>34.74</v>
      </c>
      <c r="G507" s="51"/>
      <c r="H507" s="56"/>
      <c r="I507" s="52"/>
    </row>
    <row r="508" spans="1:9" x14ac:dyDescent="0.25">
      <c r="A508" s="63" t="s">
        <v>23</v>
      </c>
      <c r="B508" s="75"/>
      <c r="C508" s="75"/>
      <c r="D508" s="75"/>
      <c r="E508" s="64"/>
      <c r="F508" s="17">
        <v>34.74</v>
      </c>
      <c r="G508" s="67"/>
      <c r="H508" s="68"/>
      <c r="I508" s="69"/>
    </row>
    <row r="510" spans="1:9" x14ac:dyDescent="0.25">
      <c r="A510" s="65" t="s">
        <v>0</v>
      </c>
      <c r="B510" s="66"/>
      <c r="C510" s="66"/>
      <c r="D510" s="66"/>
      <c r="E510" s="66"/>
      <c r="F510" s="66"/>
      <c r="G510" s="66"/>
      <c r="H510" s="66"/>
      <c r="I510" s="66"/>
    </row>
    <row r="511" spans="1:9" x14ac:dyDescent="0.25">
      <c r="A511" s="67" t="s">
        <v>1</v>
      </c>
      <c r="B511" s="68"/>
      <c r="C511" s="68"/>
      <c r="D511" s="68"/>
      <c r="E511" s="68"/>
      <c r="F511" s="68"/>
      <c r="G511" s="68"/>
      <c r="H511" s="68"/>
      <c r="I511" s="69"/>
    </row>
    <row r="512" spans="1:9" ht="16.5" x14ac:dyDescent="0.25">
      <c r="A512" s="47" t="s">
        <v>172</v>
      </c>
      <c r="B512" s="76" t="s">
        <v>173</v>
      </c>
      <c r="C512" s="77"/>
      <c r="D512" s="77"/>
      <c r="E512" s="78"/>
      <c r="F512" s="47" t="s">
        <v>4</v>
      </c>
      <c r="G512" s="70"/>
      <c r="H512" s="71"/>
      <c r="I512" s="72"/>
    </row>
    <row r="513" spans="1:10" ht="74.25" x14ac:dyDescent="0.25">
      <c r="A513" s="73" t="s">
        <v>5</v>
      </c>
      <c r="B513" s="74"/>
      <c r="C513" s="3" t="s">
        <v>6</v>
      </c>
      <c r="D513" s="4" t="s">
        <v>7</v>
      </c>
      <c r="E513" s="5" t="s">
        <v>8</v>
      </c>
      <c r="F513" s="6" t="s">
        <v>9</v>
      </c>
      <c r="G513" s="7" t="s">
        <v>10</v>
      </c>
      <c r="H513" s="7" t="s">
        <v>11</v>
      </c>
      <c r="I513" s="7" t="s">
        <v>12</v>
      </c>
    </row>
    <row r="514" spans="1:10" x14ac:dyDescent="0.25">
      <c r="A514" s="57" t="s">
        <v>13</v>
      </c>
      <c r="B514" s="58"/>
      <c r="C514" s="58"/>
      <c r="D514" s="58"/>
      <c r="E514" s="58"/>
      <c r="F514" s="59"/>
      <c r="G514" s="60"/>
      <c r="H514" s="61"/>
      <c r="I514" s="62"/>
    </row>
    <row r="515" spans="1:10" x14ac:dyDescent="0.25">
      <c r="A515" s="63" t="s">
        <v>174</v>
      </c>
      <c r="B515" s="64"/>
      <c r="C515" s="11" t="s">
        <v>56</v>
      </c>
      <c r="D515" s="12">
        <v>1.9</v>
      </c>
      <c r="E515" s="12">
        <v>9.4700000000000006</v>
      </c>
      <c r="F515" s="12">
        <f>E515*D515</f>
        <v>17.993000000000002</v>
      </c>
      <c r="G515" s="13" t="s">
        <v>44</v>
      </c>
      <c r="H515" s="14">
        <v>3409</v>
      </c>
      <c r="I515" s="15" t="s">
        <v>42</v>
      </c>
      <c r="J515" s="16">
        <f>J524-F524</f>
        <v>0</v>
      </c>
    </row>
    <row r="516" spans="1:10" x14ac:dyDescent="0.25">
      <c r="A516" s="53" t="s">
        <v>15</v>
      </c>
      <c r="B516" s="54"/>
      <c r="C516" s="54"/>
      <c r="D516" s="54"/>
      <c r="E516" s="55"/>
      <c r="F516" s="12">
        <f>SUM(F515)</f>
        <v>17.993000000000002</v>
      </c>
      <c r="G516" s="51"/>
      <c r="H516" s="56"/>
      <c r="I516" s="52"/>
    </row>
    <row r="517" spans="1:10" x14ac:dyDescent="0.25">
      <c r="A517" s="57" t="s">
        <v>16</v>
      </c>
      <c r="B517" s="58"/>
      <c r="C517" s="58"/>
      <c r="D517" s="58"/>
      <c r="E517" s="58"/>
      <c r="F517" s="59"/>
      <c r="G517" s="60"/>
      <c r="H517" s="61"/>
      <c r="I517" s="62"/>
    </row>
    <row r="518" spans="1:10" x14ac:dyDescent="0.25">
      <c r="A518" s="67" t="s">
        <v>175</v>
      </c>
      <c r="B518" s="69"/>
      <c r="C518" s="19" t="s">
        <v>18</v>
      </c>
      <c r="D518" s="20">
        <v>4</v>
      </c>
      <c r="E518" s="20">
        <v>19.25</v>
      </c>
      <c r="F518" s="20">
        <f>E518*D518</f>
        <v>77</v>
      </c>
      <c r="G518" s="23" t="s">
        <v>19</v>
      </c>
      <c r="H518" s="24">
        <v>88264</v>
      </c>
      <c r="I518" s="25" t="s">
        <v>20</v>
      </c>
      <c r="J518" s="1">
        <f>20.9-20.9*K4</f>
        <v>19.253916</v>
      </c>
    </row>
    <row r="519" spans="1:10" x14ac:dyDescent="0.25">
      <c r="A519" s="67" t="s">
        <v>176</v>
      </c>
      <c r="B519" s="69"/>
      <c r="C519" s="19" t="s">
        <v>18</v>
      </c>
      <c r="D519" s="20">
        <v>3.5</v>
      </c>
      <c r="E519" s="20">
        <v>14.53</v>
      </c>
      <c r="F519" s="20">
        <f>E519*D519</f>
        <v>50.854999999999997</v>
      </c>
      <c r="G519" s="23" t="s">
        <v>19</v>
      </c>
      <c r="H519" s="24">
        <v>88247</v>
      </c>
      <c r="I519" s="25" t="s">
        <v>20</v>
      </c>
      <c r="J519" s="1">
        <f>15.77-15.77*K4</f>
        <v>14.5279548</v>
      </c>
    </row>
    <row r="520" spans="1:10" x14ac:dyDescent="0.25">
      <c r="A520" s="53" t="s">
        <v>15</v>
      </c>
      <c r="B520" s="54"/>
      <c r="C520" s="54"/>
      <c r="D520" s="54"/>
      <c r="E520" s="55"/>
      <c r="F520" s="12">
        <f>SUM(F518:F519)</f>
        <v>127.85499999999999</v>
      </c>
      <c r="G520" s="51"/>
      <c r="H520" s="56"/>
      <c r="I520" s="52"/>
    </row>
    <row r="521" spans="1:10" x14ac:dyDescent="0.25">
      <c r="A521" s="57" t="s">
        <v>22</v>
      </c>
      <c r="B521" s="58"/>
      <c r="C521" s="58"/>
      <c r="D521" s="58"/>
      <c r="E521" s="58"/>
      <c r="F521" s="59"/>
      <c r="G521" s="60"/>
      <c r="H521" s="61"/>
      <c r="I521" s="62"/>
    </row>
    <row r="522" spans="1:10" ht="19.5" customHeight="1" x14ac:dyDescent="0.25">
      <c r="A522" s="63" t="s">
        <v>177</v>
      </c>
      <c r="B522" s="64"/>
      <c r="C522" s="19" t="s">
        <v>41</v>
      </c>
      <c r="D522" s="20">
        <v>3</v>
      </c>
      <c r="E522" s="20">
        <v>5.87</v>
      </c>
      <c r="F522" s="20">
        <f>E522*D522</f>
        <v>17.61</v>
      </c>
      <c r="G522" s="50" t="s">
        <v>143</v>
      </c>
      <c r="H522" s="50" t="s">
        <v>178</v>
      </c>
      <c r="I522" s="50" t="s">
        <v>145</v>
      </c>
    </row>
    <row r="523" spans="1:10" x14ac:dyDescent="0.25">
      <c r="A523" s="53" t="s">
        <v>15</v>
      </c>
      <c r="B523" s="54"/>
      <c r="C523" s="54"/>
      <c r="D523" s="54"/>
      <c r="E523" s="55"/>
      <c r="F523" s="12">
        <f>SUM(F522)</f>
        <v>17.61</v>
      </c>
      <c r="G523" s="51"/>
      <c r="H523" s="56"/>
      <c r="I523" s="52"/>
    </row>
    <row r="524" spans="1:10" x14ac:dyDescent="0.25">
      <c r="A524" s="63" t="s">
        <v>23</v>
      </c>
      <c r="B524" s="75"/>
      <c r="C524" s="75"/>
      <c r="D524" s="75"/>
      <c r="E524" s="64"/>
      <c r="F524" s="17">
        <f>SUM(F523,F520,F516)</f>
        <v>163.45799999999997</v>
      </c>
      <c r="G524" s="67"/>
      <c r="H524" s="68"/>
      <c r="I524" s="69"/>
      <c r="J524" s="16">
        <f>SUM(F523,F520,F516)</f>
        <v>163.45799999999997</v>
      </c>
    </row>
    <row r="525" spans="1:10" ht="16.5" x14ac:dyDescent="0.25">
      <c r="A525" s="47" t="s">
        <v>179</v>
      </c>
      <c r="B525" s="76" t="s">
        <v>180</v>
      </c>
      <c r="C525" s="77"/>
      <c r="D525" s="77"/>
      <c r="E525" s="78"/>
      <c r="F525" s="47" t="s">
        <v>26</v>
      </c>
      <c r="G525" s="70"/>
      <c r="H525" s="71"/>
      <c r="I525" s="72"/>
    </row>
    <row r="526" spans="1:10" ht="74.25" x14ac:dyDescent="0.25">
      <c r="A526" s="73" t="s">
        <v>5</v>
      </c>
      <c r="B526" s="74"/>
      <c r="C526" s="3" t="s">
        <v>6</v>
      </c>
      <c r="D526" s="4" t="s">
        <v>7</v>
      </c>
      <c r="E526" s="5" t="s">
        <v>8</v>
      </c>
      <c r="F526" s="6" t="s">
        <v>9</v>
      </c>
      <c r="G526" s="7" t="s">
        <v>10</v>
      </c>
      <c r="H526" s="7" t="s">
        <v>11</v>
      </c>
      <c r="I526" s="7" t="s">
        <v>12</v>
      </c>
    </row>
    <row r="527" spans="1:10" x14ac:dyDescent="0.25">
      <c r="A527" s="57" t="s">
        <v>13</v>
      </c>
      <c r="B527" s="58"/>
      <c r="C527" s="58"/>
      <c r="D527" s="58"/>
      <c r="E527" s="58"/>
      <c r="F527" s="59"/>
      <c r="G527" s="60"/>
      <c r="H527" s="61"/>
      <c r="I527" s="62"/>
    </row>
    <row r="528" spans="1:10" x14ac:dyDescent="0.25">
      <c r="A528" s="63" t="s">
        <v>181</v>
      </c>
      <c r="B528" s="64"/>
      <c r="C528" s="11" t="s">
        <v>41</v>
      </c>
      <c r="D528" s="12">
        <v>1</v>
      </c>
      <c r="E528" s="12">
        <f>9.91-0.78</f>
        <v>9.1300000000000008</v>
      </c>
      <c r="F528" s="12">
        <f>E528*D528</f>
        <v>9.1300000000000008</v>
      </c>
      <c r="G528" s="31" t="s">
        <v>32</v>
      </c>
      <c r="H528" s="31" t="s">
        <v>32</v>
      </c>
      <c r="I528" s="31" t="s">
        <v>20</v>
      </c>
      <c r="J528" s="16">
        <f>J536-F536</f>
        <v>0</v>
      </c>
    </row>
    <row r="529" spans="1:10" x14ac:dyDescent="0.25">
      <c r="A529" s="53" t="s">
        <v>15</v>
      </c>
      <c r="B529" s="54"/>
      <c r="C529" s="54"/>
      <c r="D529" s="54"/>
      <c r="E529" s="55"/>
      <c r="F529" s="12">
        <f>SUM(F528)</f>
        <v>9.1300000000000008</v>
      </c>
      <c r="G529" s="51"/>
      <c r="H529" s="56"/>
      <c r="I529" s="52"/>
    </row>
    <row r="530" spans="1:10" x14ac:dyDescent="0.25">
      <c r="A530" s="57" t="s">
        <v>16</v>
      </c>
      <c r="B530" s="58"/>
      <c r="C530" s="58"/>
      <c r="D530" s="58"/>
      <c r="E530" s="58"/>
      <c r="F530" s="59"/>
      <c r="G530" s="60"/>
      <c r="H530" s="61"/>
      <c r="I530" s="62"/>
    </row>
    <row r="531" spans="1:10" x14ac:dyDescent="0.25">
      <c r="A531" s="67" t="s">
        <v>17</v>
      </c>
      <c r="B531" s="69"/>
      <c r="C531" s="19" t="s">
        <v>18</v>
      </c>
      <c r="D531" s="20">
        <v>0.1</v>
      </c>
      <c r="E531" s="20">
        <f>E464</f>
        <v>13.606666666666667</v>
      </c>
      <c r="F531" s="20">
        <f>E531*D531</f>
        <v>1.3606666666666669</v>
      </c>
      <c r="G531" s="23" t="s">
        <v>19</v>
      </c>
      <c r="H531" s="24">
        <v>88316</v>
      </c>
      <c r="I531" s="25" t="s">
        <v>20</v>
      </c>
    </row>
    <row r="532" spans="1:10" x14ac:dyDescent="0.25">
      <c r="A532" s="53" t="s">
        <v>15</v>
      </c>
      <c r="B532" s="54"/>
      <c r="C532" s="54"/>
      <c r="D532" s="54"/>
      <c r="E532" s="55"/>
      <c r="F532" s="12">
        <f>SUM(F531)</f>
        <v>1.3606666666666669</v>
      </c>
      <c r="G532" s="51"/>
      <c r="H532" s="56"/>
      <c r="I532" s="52"/>
    </row>
    <row r="533" spans="1:10" x14ac:dyDescent="0.25">
      <c r="A533" s="57" t="s">
        <v>22</v>
      </c>
      <c r="B533" s="58"/>
      <c r="C533" s="58"/>
      <c r="D533" s="58"/>
      <c r="E533" s="58"/>
      <c r="F533" s="59"/>
      <c r="G533" s="60"/>
      <c r="H533" s="61"/>
      <c r="I533" s="62"/>
    </row>
    <row r="534" spans="1:10" x14ac:dyDescent="0.25">
      <c r="A534" s="51"/>
      <c r="B534" s="52"/>
      <c r="C534" s="9"/>
      <c r="D534" s="9"/>
      <c r="E534" s="9"/>
      <c r="F534" s="10" t="s">
        <v>14</v>
      </c>
      <c r="G534" s="9"/>
      <c r="H534" s="9"/>
      <c r="I534" s="9"/>
    </row>
    <row r="535" spans="1:10" x14ac:dyDescent="0.25">
      <c r="A535" s="53" t="s">
        <v>15</v>
      </c>
      <c r="B535" s="54"/>
      <c r="C535" s="54"/>
      <c r="D535" s="54"/>
      <c r="E535" s="55"/>
      <c r="F535" s="10" t="s">
        <v>14</v>
      </c>
      <c r="G535" s="51"/>
      <c r="H535" s="56"/>
      <c r="I535" s="52"/>
    </row>
    <row r="536" spans="1:10" x14ac:dyDescent="0.25">
      <c r="A536" s="63" t="s">
        <v>23</v>
      </c>
      <c r="B536" s="75"/>
      <c r="C536" s="75"/>
      <c r="D536" s="75"/>
      <c r="E536" s="64"/>
      <c r="F536" s="17">
        <f>SUM(F532,F529)</f>
        <v>10.490666666666668</v>
      </c>
      <c r="G536" s="51"/>
      <c r="H536" s="56"/>
      <c r="I536" s="52"/>
      <c r="J536" s="16">
        <f>SUM(F532,F529)</f>
        <v>10.490666666666668</v>
      </c>
    </row>
    <row r="537" spans="1:10" ht="16.5" x14ac:dyDescent="0.25">
      <c r="A537" s="2" t="s">
        <v>182</v>
      </c>
      <c r="B537" s="70" t="s">
        <v>183</v>
      </c>
      <c r="C537" s="71"/>
      <c r="D537" s="71"/>
      <c r="E537" s="72"/>
      <c r="F537" s="2" t="s">
        <v>26</v>
      </c>
      <c r="G537" s="70"/>
      <c r="H537" s="71"/>
      <c r="I537" s="72"/>
    </row>
    <row r="538" spans="1:10" ht="74.25" x14ac:dyDescent="0.25">
      <c r="A538" s="73" t="s">
        <v>5</v>
      </c>
      <c r="B538" s="74"/>
      <c r="C538" s="3" t="s">
        <v>6</v>
      </c>
      <c r="D538" s="4" t="s">
        <v>7</v>
      </c>
      <c r="E538" s="5" t="s">
        <v>8</v>
      </c>
      <c r="F538" s="6" t="s">
        <v>9</v>
      </c>
      <c r="G538" s="7" t="s">
        <v>10</v>
      </c>
      <c r="H538" s="7" t="s">
        <v>11</v>
      </c>
      <c r="I538" s="7" t="s">
        <v>12</v>
      </c>
    </row>
    <row r="539" spans="1:10" x14ac:dyDescent="0.25">
      <c r="A539" s="57" t="s">
        <v>13</v>
      </c>
      <c r="B539" s="58"/>
      <c r="C539" s="58"/>
      <c r="D539" s="58"/>
      <c r="E539" s="58"/>
      <c r="F539" s="59"/>
      <c r="G539" s="60"/>
      <c r="H539" s="61"/>
      <c r="I539" s="62"/>
    </row>
    <row r="540" spans="1:10" x14ac:dyDescent="0.25">
      <c r="A540" s="63" t="s">
        <v>184</v>
      </c>
      <c r="B540" s="64"/>
      <c r="C540" s="11" t="s">
        <v>41</v>
      </c>
      <c r="D540" s="12">
        <v>1</v>
      </c>
      <c r="E540" s="12">
        <f>4.95-0.39</f>
        <v>4.5600000000000005</v>
      </c>
      <c r="F540" s="12">
        <f>E540*D540</f>
        <v>4.5600000000000005</v>
      </c>
      <c r="G540" s="31" t="s">
        <v>32</v>
      </c>
      <c r="H540" s="31" t="s">
        <v>32</v>
      </c>
      <c r="I540" s="31" t="s">
        <v>20</v>
      </c>
    </row>
    <row r="541" spans="1:10" x14ac:dyDescent="0.25">
      <c r="A541" s="53" t="s">
        <v>15</v>
      </c>
      <c r="B541" s="54"/>
      <c r="C541" s="54"/>
      <c r="D541" s="54"/>
      <c r="E541" s="55"/>
      <c r="F541" s="12">
        <f>SUM(F540)</f>
        <v>4.5600000000000005</v>
      </c>
      <c r="G541" s="51"/>
      <c r="H541" s="56"/>
      <c r="I541" s="52"/>
    </row>
    <row r="542" spans="1:10" x14ac:dyDescent="0.25">
      <c r="A542" s="57" t="s">
        <v>16</v>
      </c>
      <c r="B542" s="58"/>
      <c r="C542" s="58"/>
      <c r="D542" s="58"/>
      <c r="E542" s="58"/>
      <c r="F542" s="59"/>
      <c r="G542" s="60"/>
      <c r="H542" s="61"/>
      <c r="I542" s="62"/>
      <c r="J542" s="16">
        <f>J548-F548</f>
        <v>0</v>
      </c>
    </row>
    <row r="543" spans="1:10" x14ac:dyDescent="0.25">
      <c r="A543" s="67" t="s">
        <v>17</v>
      </c>
      <c r="B543" s="69"/>
      <c r="C543" s="19" t="s">
        <v>18</v>
      </c>
      <c r="D543" s="20">
        <v>0.1</v>
      </c>
      <c r="E543" s="20">
        <f>E531</f>
        <v>13.606666666666667</v>
      </c>
      <c r="F543" s="20">
        <f>E543*D543</f>
        <v>1.3606666666666669</v>
      </c>
      <c r="G543" s="23" t="s">
        <v>19</v>
      </c>
      <c r="H543" s="24">
        <v>88316</v>
      </c>
      <c r="I543" s="25" t="s">
        <v>20</v>
      </c>
    </row>
    <row r="544" spans="1:10" x14ac:dyDescent="0.25">
      <c r="A544" s="53" t="s">
        <v>15</v>
      </c>
      <c r="B544" s="54"/>
      <c r="C544" s="54"/>
      <c r="D544" s="54"/>
      <c r="E544" s="55"/>
      <c r="F544" s="12">
        <f>SUM(F543)</f>
        <v>1.3606666666666669</v>
      </c>
      <c r="G544" s="51"/>
      <c r="H544" s="56"/>
      <c r="I544" s="52"/>
    </row>
    <row r="545" spans="1:10" x14ac:dyDescent="0.25">
      <c r="A545" s="57" t="s">
        <v>22</v>
      </c>
      <c r="B545" s="58"/>
      <c r="C545" s="58"/>
      <c r="D545" s="58"/>
      <c r="E545" s="58"/>
      <c r="F545" s="59"/>
      <c r="G545" s="60"/>
      <c r="H545" s="61"/>
      <c r="I545" s="62"/>
    </row>
    <row r="546" spans="1:10" x14ac:dyDescent="0.25">
      <c r="A546" s="51"/>
      <c r="B546" s="52"/>
      <c r="C546" s="9"/>
      <c r="D546" s="9"/>
      <c r="E546" s="9"/>
      <c r="F546" s="10" t="s">
        <v>14</v>
      </c>
      <c r="G546" s="9"/>
      <c r="H546" s="9"/>
      <c r="I546" s="9"/>
    </row>
    <row r="547" spans="1:10" x14ac:dyDescent="0.25">
      <c r="A547" s="53" t="s">
        <v>15</v>
      </c>
      <c r="B547" s="54"/>
      <c r="C547" s="54"/>
      <c r="D547" s="54"/>
      <c r="E547" s="55"/>
      <c r="F547" s="10" t="s">
        <v>14</v>
      </c>
      <c r="G547" s="51"/>
      <c r="H547" s="56"/>
      <c r="I547" s="52"/>
    </row>
    <row r="548" spans="1:10" x14ac:dyDescent="0.25">
      <c r="A548" s="63" t="s">
        <v>23</v>
      </c>
      <c r="B548" s="75"/>
      <c r="C548" s="75"/>
      <c r="D548" s="75"/>
      <c r="E548" s="64"/>
      <c r="F548" s="17">
        <f>SUM(F544,F541)</f>
        <v>5.9206666666666674</v>
      </c>
      <c r="G548" s="51"/>
      <c r="H548" s="56"/>
      <c r="I548" s="52"/>
      <c r="J548" s="16">
        <f>SUM(F544,F541)</f>
        <v>5.9206666666666674</v>
      </c>
    </row>
  </sheetData>
  <mergeCells count="839">
    <mergeCell ref="A546:B546"/>
    <mergeCell ref="A547:E547"/>
    <mergeCell ref="G547:I547"/>
    <mergeCell ref="A548:E548"/>
    <mergeCell ref="G548:I548"/>
    <mergeCell ref="A542:F542"/>
    <mergeCell ref="G542:I542"/>
    <mergeCell ref="A543:B543"/>
    <mergeCell ref="A544:E544"/>
    <mergeCell ref="G544:I544"/>
    <mergeCell ref="A545:F545"/>
    <mergeCell ref="G545:I545"/>
    <mergeCell ref="A538:B538"/>
    <mergeCell ref="A539:F539"/>
    <mergeCell ref="G539:I539"/>
    <mergeCell ref="A540:B540"/>
    <mergeCell ref="A541:E541"/>
    <mergeCell ref="G541:I541"/>
    <mergeCell ref="A534:B534"/>
    <mergeCell ref="A535:E535"/>
    <mergeCell ref="G535:I535"/>
    <mergeCell ref="A536:E536"/>
    <mergeCell ref="G536:I536"/>
    <mergeCell ref="B537:E537"/>
    <mergeCell ref="G537:I537"/>
    <mergeCell ref="A530:F530"/>
    <mergeCell ref="G530:I530"/>
    <mergeCell ref="A531:B531"/>
    <mergeCell ref="A532:E532"/>
    <mergeCell ref="G532:I532"/>
    <mergeCell ref="A533:F533"/>
    <mergeCell ref="G533:I533"/>
    <mergeCell ref="A526:B526"/>
    <mergeCell ref="A527:F527"/>
    <mergeCell ref="G527:I527"/>
    <mergeCell ref="A528:B528"/>
    <mergeCell ref="A529:E529"/>
    <mergeCell ref="G529:I529"/>
    <mergeCell ref="A523:E523"/>
    <mergeCell ref="G523:I523"/>
    <mergeCell ref="A524:E524"/>
    <mergeCell ref="G524:I524"/>
    <mergeCell ref="B525:E525"/>
    <mergeCell ref="G525:I525"/>
    <mergeCell ref="A519:B519"/>
    <mergeCell ref="A520:E520"/>
    <mergeCell ref="G520:I520"/>
    <mergeCell ref="A521:F521"/>
    <mergeCell ref="G521:I521"/>
    <mergeCell ref="A522:B522"/>
    <mergeCell ref="A515:B515"/>
    <mergeCell ref="A516:E516"/>
    <mergeCell ref="G516:I516"/>
    <mergeCell ref="A517:F517"/>
    <mergeCell ref="G517:I517"/>
    <mergeCell ref="A518:B518"/>
    <mergeCell ref="A510:I510"/>
    <mergeCell ref="A511:I511"/>
    <mergeCell ref="B512:E512"/>
    <mergeCell ref="G512:I512"/>
    <mergeCell ref="A513:B513"/>
    <mergeCell ref="A514:F514"/>
    <mergeCell ref="G514:I514"/>
    <mergeCell ref="A505:F505"/>
    <mergeCell ref="G505:I505"/>
    <mergeCell ref="A506:B506"/>
    <mergeCell ref="A507:E507"/>
    <mergeCell ref="G507:I507"/>
    <mergeCell ref="A508:E508"/>
    <mergeCell ref="G508:I508"/>
    <mergeCell ref="A501:E501"/>
    <mergeCell ref="G501:I501"/>
    <mergeCell ref="A502:F502"/>
    <mergeCell ref="G502:I502"/>
    <mergeCell ref="A503:B503"/>
    <mergeCell ref="A504:E504"/>
    <mergeCell ref="G504:I504"/>
    <mergeCell ref="B497:E497"/>
    <mergeCell ref="G497:I497"/>
    <mergeCell ref="A498:B498"/>
    <mergeCell ref="A499:F499"/>
    <mergeCell ref="G499:I499"/>
    <mergeCell ref="A500:B500"/>
    <mergeCell ref="A493:F493"/>
    <mergeCell ref="G493:I493"/>
    <mergeCell ref="A494:B494"/>
    <mergeCell ref="A495:E495"/>
    <mergeCell ref="G495:I495"/>
    <mergeCell ref="A496:E496"/>
    <mergeCell ref="G496:I496"/>
    <mergeCell ref="A489:E489"/>
    <mergeCell ref="G489:I489"/>
    <mergeCell ref="A490:F490"/>
    <mergeCell ref="G490:I490"/>
    <mergeCell ref="A491:B491"/>
    <mergeCell ref="A492:E492"/>
    <mergeCell ref="G492:I492"/>
    <mergeCell ref="B485:E485"/>
    <mergeCell ref="G485:I485"/>
    <mergeCell ref="A486:B486"/>
    <mergeCell ref="A487:F487"/>
    <mergeCell ref="G487:I487"/>
    <mergeCell ref="A488:B488"/>
    <mergeCell ref="A481:F481"/>
    <mergeCell ref="G481:I481"/>
    <mergeCell ref="A482:B482"/>
    <mergeCell ref="A483:E483"/>
    <mergeCell ref="G483:I483"/>
    <mergeCell ref="A484:E484"/>
    <mergeCell ref="G484:I484"/>
    <mergeCell ref="A477:E477"/>
    <mergeCell ref="G477:I477"/>
    <mergeCell ref="A478:F478"/>
    <mergeCell ref="G478:I478"/>
    <mergeCell ref="A479:B479"/>
    <mergeCell ref="A480:E480"/>
    <mergeCell ref="G480:I480"/>
    <mergeCell ref="B473:E473"/>
    <mergeCell ref="G473:I473"/>
    <mergeCell ref="A474:B474"/>
    <mergeCell ref="A475:F475"/>
    <mergeCell ref="G475:I475"/>
    <mergeCell ref="A476:B476"/>
    <mergeCell ref="A468:E468"/>
    <mergeCell ref="G468:I468"/>
    <mergeCell ref="A469:E469"/>
    <mergeCell ref="G469:I469"/>
    <mergeCell ref="A471:I471"/>
    <mergeCell ref="A472:I472"/>
    <mergeCell ref="A464:B464"/>
    <mergeCell ref="A465:E465"/>
    <mergeCell ref="G465:I465"/>
    <mergeCell ref="A466:F466"/>
    <mergeCell ref="G466:I466"/>
    <mergeCell ref="A467:B467"/>
    <mergeCell ref="A460:B460"/>
    <mergeCell ref="A461:E461"/>
    <mergeCell ref="G461:I461"/>
    <mergeCell ref="A462:F462"/>
    <mergeCell ref="G462:I462"/>
    <mergeCell ref="A463:B463"/>
    <mergeCell ref="A456:E456"/>
    <mergeCell ref="G456:I456"/>
    <mergeCell ref="B457:E457"/>
    <mergeCell ref="G457:I457"/>
    <mergeCell ref="A458:B458"/>
    <mergeCell ref="A459:F459"/>
    <mergeCell ref="G459:I459"/>
    <mergeCell ref="A452:E452"/>
    <mergeCell ref="G452:I452"/>
    <mergeCell ref="A453:F453"/>
    <mergeCell ref="G453:I453"/>
    <mergeCell ref="A454:B454"/>
    <mergeCell ref="A455:E455"/>
    <mergeCell ref="G455:I455"/>
    <mergeCell ref="A448:B448"/>
    <mergeCell ref="A449:E449"/>
    <mergeCell ref="G449:I449"/>
    <mergeCell ref="A450:F450"/>
    <mergeCell ref="G450:I450"/>
    <mergeCell ref="A451:B451"/>
    <mergeCell ref="A444:E444"/>
    <mergeCell ref="G444:I444"/>
    <mergeCell ref="B445:E445"/>
    <mergeCell ref="G445:I445"/>
    <mergeCell ref="A446:B446"/>
    <mergeCell ref="A447:F447"/>
    <mergeCell ref="G447:I447"/>
    <mergeCell ref="A440:E440"/>
    <mergeCell ref="G440:I440"/>
    <mergeCell ref="A441:F441"/>
    <mergeCell ref="G441:I441"/>
    <mergeCell ref="A442:B442"/>
    <mergeCell ref="A443:E443"/>
    <mergeCell ref="G443:I443"/>
    <mergeCell ref="A436:B436"/>
    <mergeCell ref="A437:E437"/>
    <mergeCell ref="G437:I437"/>
    <mergeCell ref="A438:F438"/>
    <mergeCell ref="G438:I438"/>
    <mergeCell ref="A439:B439"/>
    <mergeCell ref="A432:I432"/>
    <mergeCell ref="B433:E433"/>
    <mergeCell ref="G433:I433"/>
    <mergeCell ref="A434:B434"/>
    <mergeCell ref="A435:F435"/>
    <mergeCell ref="G435:I435"/>
    <mergeCell ref="A427:B427"/>
    <mergeCell ref="A428:E428"/>
    <mergeCell ref="G428:I428"/>
    <mergeCell ref="A429:E429"/>
    <mergeCell ref="G429:I429"/>
    <mergeCell ref="A431:I431"/>
    <mergeCell ref="A423:F423"/>
    <mergeCell ref="G423:I423"/>
    <mergeCell ref="A424:B424"/>
    <mergeCell ref="A425:E425"/>
    <mergeCell ref="G425:I425"/>
    <mergeCell ref="A426:F426"/>
    <mergeCell ref="G426:I426"/>
    <mergeCell ref="A419:B419"/>
    <mergeCell ref="A420:F420"/>
    <mergeCell ref="G420:I420"/>
    <mergeCell ref="A421:B421"/>
    <mergeCell ref="A422:E422"/>
    <mergeCell ref="G422:I422"/>
    <mergeCell ref="A415:B415"/>
    <mergeCell ref="A416:E416"/>
    <mergeCell ref="G416:I416"/>
    <mergeCell ref="A417:E417"/>
    <mergeCell ref="G417:I417"/>
    <mergeCell ref="B418:E418"/>
    <mergeCell ref="G418:I418"/>
    <mergeCell ref="A411:F411"/>
    <mergeCell ref="G411:I411"/>
    <mergeCell ref="A412:B412"/>
    <mergeCell ref="A413:E413"/>
    <mergeCell ref="G413:I413"/>
    <mergeCell ref="A414:F414"/>
    <mergeCell ref="G414:I414"/>
    <mergeCell ref="A407:B407"/>
    <mergeCell ref="A408:F408"/>
    <mergeCell ref="G408:I408"/>
    <mergeCell ref="A409:B409"/>
    <mergeCell ref="A410:E410"/>
    <mergeCell ref="G410:I410"/>
    <mergeCell ref="A403:B403"/>
    <mergeCell ref="A404:E404"/>
    <mergeCell ref="G404:I404"/>
    <mergeCell ref="A405:E405"/>
    <mergeCell ref="G405:I405"/>
    <mergeCell ref="B406:E406"/>
    <mergeCell ref="G406:I406"/>
    <mergeCell ref="A399:B399"/>
    <mergeCell ref="A400:B400"/>
    <mergeCell ref="A401:E401"/>
    <mergeCell ref="G401:I401"/>
    <mergeCell ref="A402:F402"/>
    <mergeCell ref="G402:I402"/>
    <mergeCell ref="A394:B394"/>
    <mergeCell ref="A395:B395"/>
    <mergeCell ref="A396:B396"/>
    <mergeCell ref="A397:E397"/>
    <mergeCell ref="G397:I397"/>
    <mergeCell ref="A398:F398"/>
    <mergeCell ref="G398:I398"/>
    <mergeCell ref="A389:I389"/>
    <mergeCell ref="A390:I390"/>
    <mergeCell ref="B391:E391"/>
    <mergeCell ref="G391:I391"/>
    <mergeCell ref="A392:B392"/>
    <mergeCell ref="A393:F393"/>
    <mergeCell ref="G393:I393"/>
    <mergeCell ref="A384:F384"/>
    <mergeCell ref="G384:I384"/>
    <mergeCell ref="A385:B385"/>
    <mergeCell ref="A386:E386"/>
    <mergeCell ref="G386:I386"/>
    <mergeCell ref="A387:E387"/>
    <mergeCell ref="G387:I387"/>
    <mergeCell ref="A380:F380"/>
    <mergeCell ref="G380:I380"/>
    <mergeCell ref="A381:B381"/>
    <mergeCell ref="A382:B382"/>
    <mergeCell ref="A383:E383"/>
    <mergeCell ref="G383:I383"/>
    <mergeCell ref="A375:B375"/>
    <mergeCell ref="A376:F376"/>
    <mergeCell ref="G376:I376"/>
    <mergeCell ref="A377:B377"/>
    <mergeCell ref="A378:B378"/>
    <mergeCell ref="A379:B379"/>
    <mergeCell ref="G379:I379"/>
    <mergeCell ref="A371:B371"/>
    <mergeCell ref="A372:E372"/>
    <mergeCell ref="G372:I372"/>
    <mergeCell ref="A373:E373"/>
    <mergeCell ref="G373:I373"/>
    <mergeCell ref="B374:E374"/>
    <mergeCell ref="G374:I374"/>
    <mergeCell ref="A367:F367"/>
    <mergeCell ref="G367:I367"/>
    <mergeCell ref="A368:B368"/>
    <mergeCell ref="A369:E369"/>
    <mergeCell ref="G369:I369"/>
    <mergeCell ref="A370:F370"/>
    <mergeCell ref="G370:I370"/>
    <mergeCell ref="A363:B363"/>
    <mergeCell ref="A364:F364"/>
    <mergeCell ref="G364:I364"/>
    <mergeCell ref="A365:B365"/>
    <mergeCell ref="A366:E366"/>
    <mergeCell ref="G366:I366"/>
    <mergeCell ref="A360:E360"/>
    <mergeCell ref="G360:I360"/>
    <mergeCell ref="A361:E361"/>
    <mergeCell ref="G361:I361"/>
    <mergeCell ref="B362:E362"/>
    <mergeCell ref="G362:I362"/>
    <mergeCell ref="A356:B356"/>
    <mergeCell ref="A357:E357"/>
    <mergeCell ref="G357:I357"/>
    <mergeCell ref="A358:F358"/>
    <mergeCell ref="G358:I358"/>
    <mergeCell ref="A359:B359"/>
    <mergeCell ref="A352:B352"/>
    <mergeCell ref="A353:E353"/>
    <mergeCell ref="G353:I353"/>
    <mergeCell ref="A354:F354"/>
    <mergeCell ref="G354:I354"/>
    <mergeCell ref="A355:B355"/>
    <mergeCell ref="A347:I347"/>
    <mergeCell ref="A348:I348"/>
    <mergeCell ref="B349:E349"/>
    <mergeCell ref="G349:I349"/>
    <mergeCell ref="A350:B350"/>
    <mergeCell ref="A351:F351"/>
    <mergeCell ref="G351:I351"/>
    <mergeCell ref="A342:F342"/>
    <mergeCell ref="G342:I342"/>
    <mergeCell ref="A343:B343"/>
    <mergeCell ref="A344:E344"/>
    <mergeCell ref="G344:I344"/>
    <mergeCell ref="A345:E345"/>
    <mergeCell ref="G345:I345"/>
    <mergeCell ref="A338:F338"/>
    <mergeCell ref="G338:I338"/>
    <mergeCell ref="A339:B339"/>
    <mergeCell ref="A340:B340"/>
    <mergeCell ref="A341:E341"/>
    <mergeCell ref="G341:I341"/>
    <mergeCell ref="A334:B334"/>
    <mergeCell ref="A335:F335"/>
    <mergeCell ref="G335:I335"/>
    <mergeCell ref="A336:B336"/>
    <mergeCell ref="A337:E337"/>
    <mergeCell ref="G337:I337"/>
    <mergeCell ref="A330:B330"/>
    <mergeCell ref="A331:E331"/>
    <mergeCell ref="G331:I331"/>
    <mergeCell ref="A332:E332"/>
    <mergeCell ref="G332:I332"/>
    <mergeCell ref="B333:E333"/>
    <mergeCell ref="G333:I333"/>
    <mergeCell ref="A326:F326"/>
    <mergeCell ref="G326:I326"/>
    <mergeCell ref="A327:B327"/>
    <mergeCell ref="A328:E328"/>
    <mergeCell ref="G328:I328"/>
    <mergeCell ref="A329:F329"/>
    <mergeCell ref="G329:I329"/>
    <mergeCell ref="A322:B322"/>
    <mergeCell ref="A323:F323"/>
    <mergeCell ref="G323:I323"/>
    <mergeCell ref="A324:B324"/>
    <mergeCell ref="A325:E325"/>
    <mergeCell ref="G325:I325"/>
    <mergeCell ref="A318:B318"/>
    <mergeCell ref="A319:E319"/>
    <mergeCell ref="G319:I319"/>
    <mergeCell ref="A320:E320"/>
    <mergeCell ref="G320:I320"/>
    <mergeCell ref="B321:E321"/>
    <mergeCell ref="G321:I321"/>
    <mergeCell ref="A314:F314"/>
    <mergeCell ref="G314:I314"/>
    <mergeCell ref="A315:B315"/>
    <mergeCell ref="A316:E316"/>
    <mergeCell ref="G316:I316"/>
    <mergeCell ref="A317:F317"/>
    <mergeCell ref="G317:I317"/>
    <mergeCell ref="A310:B310"/>
    <mergeCell ref="A311:F311"/>
    <mergeCell ref="G311:I311"/>
    <mergeCell ref="A312:B312"/>
    <mergeCell ref="A313:E313"/>
    <mergeCell ref="G313:I313"/>
    <mergeCell ref="A305:E305"/>
    <mergeCell ref="G305:I305"/>
    <mergeCell ref="A307:I307"/>
    <mergeCell ref="A308:I308"/>
    <mergeCell ref="B309:E309"/>
    <mergeCell ref="G309:I309"/>
    <mergeCell ref="A301:E301"/>
    <mergeCell ref="G301:I301"/>
    <mergeCell ref="A302:F302"/>
    <mergeCell ref="G302:I302"/>
    <mergeCell ref="A303:B303"/>
    <mergeCell ref="A304:E304"/>
    <mergeCell ref="G304:I304"/>
    <mergeCell ref="A297:B297"/>
    <mergeCell ref="A298:E298"/>
    <mergeCell ref="G298:I298"/>
    <mergeCell ref="A299:F299"/>
    <mergeCell ref="G299:I299"/>
    <mergeCell ref="A300:B300"/>
    <mergeCell ref="A293:E293"/>
    <mergeCell ref="G293:I293"/>
    <mergeCell ref="B294:E294"/>
    <mergeCell ref="G294:I294"/>
    <mergeCell ref="A295:B295"/>
    <mergeCell ref="A296:F296"/>
    <mergeCell ref="G296:I296"/>
    <mergeCell ref="A289:E289"/>
    <mergeCell ref="G289:I289"/>
    <mergeCell ref="A290:F290"/>
    <mergeCell ref="G290:I290"/>
    <mergeCell ref="A291:B291"/>
    <mergeCell ref="A292:E292"/>
    <mergeCell ref="G292:I292"/>
    <mergeCell ref="G284:I284"/>
    <mergeCell ref="A285:F285"/>
    <mergeCell ref="G285:I285"/>
    <mergeCell ref="A286:B286"/>
    <mergeCell ref="A287:B287"/>
    <mergeCell ref="A288:B288"/>
    <mergeCell ref="A279:B279"/>
    <mergeCell ref="A280:B280"/>
    <mergeCell ref="A281:B281"/>
    <mergeCell ref="A282:B282"/>
    <mergeCell ref="A283:B283"/>
    <mergeCell ref="A284:E284"/>
    <mergeCell ref="A273:B273"/>
    <mergeCell ref="A274:B274"/>
    <mergeCell ref="A275:B275"/>
    <mergeCell ref="A276:B276"/>
    <mergeCell ref="A277:B277"/>
    <mergeCell ref="A278:B278"/>
    <mergeCell ref="A269:I269"/>
    <mergeCell ref="B270:E270"/>
    <mergeCell ref="G270:I270"/>
    <mergeCell ref="A271:B271"/>
    <mergeCell ref="A272:F272"/>
    <mergeCell ref="G272:I272"/>
    <mergeCell ref="A264:B264"/>
    <mergeCell ref="A265:E265"/>
    <mergeCell ref="G265:I265"/>
    <mergeCell ref="A266:E266"/>
    <mergeCell ref="G266:I266"/>
    <mergeCell ref="A268:I268"/>
    <mergeCell ref="A260:B260"/>
    <mergeCell ref="A261:B261"/>
    <mergeCell ref="A262:E262"/>
    <mergeCell ref="G262:I262"/>
    <mergeCell ref="A263:F263"/>
    <mergeCell ref="G263:I263"/>
    <mergeCell ref="A256:B256"/>
    <mergeCell ref="A257:E257"/>
    <mergeCell ref="G257:I257"/>
    <mergeCell ref="A258:F258"/>
    <mergeCell ref="G258:I258"/>
    <mergeCell ref="A259:B259"/>
    <mergeCell ref="A250:B250"/>
    <mergeCell ref="A251:B251"/>
    <mergeCell ref="A252:B252"/>
    <mergeCell ref="A253:B253"/>
    <mergeCell ref="A254:B254"/>
    <mergeCell ref="A255:B255"/>
    <mergeCell ref="A245:B245"/>
    <mergeCell ref="A246:F246"/>
    <mergeCell ref="G246:I246"/>
    <mergeCell ref="A247:B247"/>
    <mergeCell ref="A248:B248"/>
    <mergeCell ref="A249:B249"/>
    <mergeCell ref="A240:E240"/>
    <mergeCell ref="G240:I240"/>
    <mergeCell ref="A242:I242"/>
    <mergeCell ref="A243:I243"/>
    <mergeCell ref="B244:E244"/>
    <mergeCell ref="G244:I244"/>
    <mergeCell ref="A236:E236"/>
    <mergeCell ref="G236:I236"/>
    <mergeCell ref="A237:F237"/>
    <mergeCell ref="G237:I237"/>
    <mergeCell ref="A238:B238"/>
    <mergeCell ref="A239:E239"/>
    <mergeCell ref="G239:I239"/>
    <mergeCell ref="A232:B232"/>
    <mergeCell ref="A233:E233"/>
    <mergeCell ref="G233:I233"/>
    <mergeCell ref="A234:F234"/>
    <mergeCell ref="G234:I234"/>
    <mergeCell ref="A235:B235"/>
    <mergeCell ref="B228:E228"/>
    <mergeCell ref="G228:I228"/>
    <mergeCell ref="A229:B229"/>
    <mergeCell ref="A230:F230"/>
    <mergeCell ref="G230:I230"/>
    <mergeCell ref="A231:B231"/>
    <mergeCell ref="A224:F224"/>
    <mergeCell ref="G224:I224"/>
    <mergeCell ref="A225:B225"/>
    <mergeCell ref="A226:E226"/>
    <mergeCell ref="G226:I226"/>
    <mergeCell ref="A227:E227"/>
    <mergeCell ref="G227:I227"/>
    <mergeCell ref="G219:I219"/>
    <mergeCell ref="A220:F220"/>
    <mergeCell ref="G220:I220"/>
    <mergeCell ref="A221:B221"/>
    <mergeCell ref="A222:B222"/>
    <mergeCell ref="A223:E223"/>
    <mergeCell ref="G223:I223"/>
    <mergeCell ref="A214:B214"/>
    <mergeCell ref="A215:B215"/>
    <mergeCell ref="A216:B216"/>
    <mergeCell ref="A217:B217"/>
    <mergeCell ref="A218:B218"/>
    <mergeCell ref="A219:E219"/>
    <mergeCell ref="A210:I210"/>
    <mergeCell ref="B211:E211"/>
    <mergeCell ref="G211:I211"/>
    <mergeCell ref="A212:B212"/>
    <mergeCell ref="A213:F213"/>
    <mergeCell ref="G213:I213"/>
    <mergeCell ref="A205:B205"/>
    <mergeCell ref="A206:E206"/>
    <mergeCell ref="G206:I206"/>
    <mergeCell ref="A207:E207"/>
    <mergeCell ref="G207:I207"/>
    <mergeCell ref="A209:I209"/>
    <mergeCell ref="A201:B201"/>
    <mergeCell ref="A202:B202"/>
    <mergeCell ref="A203:E203"/>
    <mergeCell ref="G203:I203"/>
    <mergeCell ref="A204:F204"/>
    <mergeCell ref="G204:I204"/>
    <mergeCell ref="A196:B196"/>
    <mergeCell ref="A197:B197"/>
    <mergeCell ref="A198:B198"/>
    <mergeCell ref="A199:E199"/>
    <mergeCell ref="G199:I199"/>
    <mergeCell ref="A200:F200"/>
    <mergeCell ref="G200:I200"/>
    <mergeCell ref="A192:E192"/>
    <mergeCell ref="G192:I192"/>
    <mergeCell ref="B193:E193"/>
    <mergeCell ref="G193:I193"/>
    <mergeCell ref="A194:B194"/>
    <mergeCell ref="A195:F195"/>
    <mergeCell ref="G195:I195"/>
    <mergeCell ref="A188:E188"/>
    <mergeCell ref="G188:I188"/>
    <mergeCell ref="A189:F189"/>
    <mergeCell ref="G189:I189"/>
    <mergeCell ref="A190:B190"/>
    <mergeCell ref="A191:E191"/>
    <mergeCell ref="G191:I191"/>
    <mergeCell ref="A184:B184"/>
    <mergeCell ref="A185:E185"/>
    <mergeCell ref="G185:I185"/>
    <mergeCell ref="A186:F186"/>
    <mergeCell ref="G186:I186"/>
    <mergeCell ref="A187:B187"/>
    <mergeCell ref="A180:E180"/>
    <mergeCell ref="G180:I180"/>
    <mergeCell ref="B181:E181"/>
    <mergeCell ref="G181:I181"/>
    <mergeCell ref="A182:B182"/>
    <mergeCell ref="A183:F183"/>
    <mergeCell ref="G183:I183"/>
    <mergeCell ref="A176:E176"/>
    <mergeCell ref="G176:I176"/>
    <mergeCell ref="A177:F177"/>
    <mergeCell ref="G177:I177"/>
    <mergeCell ref="A178:B178"/>
    <mergeCell ref="A179:E179"/>
    <mergeCell ref="G179:I179"/>
    <mergeCell ref="A172:B172"/>
    <mergeCell ref="A173:E173"/>
    <mergeCell ref="G173:I173"/>
    <mergeCell ref="A174:F174"/>
    <mergeCell ref="G174:I174"/>
    <mergeCell ref="A175:B175"/>
    <mergeCell ref="A167:I167"/>
    <mergeCell ref="A168:I168"/>
    <mergeCell ref="B169:E169"/>
    <mergeCell ref="G169:I169"/>
    <mergeCell ref="A170:B170"/>
    <mergeCell ref="A171:F171"/>
    <mergeCell ref="G171:I171"/>
    <mergeCell ref="A162:F162"/>
    <mergeCell ref="G162:I162"/>
    <mergeCell ref="A163:B163"/>
    <mergeCell ref="A164:E164"/>
    <mergeCell ref="G164:I164"/>
    <mergeCell ref="A165:E165"/>
    <mergeCell ref="G165:I165"/>
    <mergeCell ref="A158:F158"/>
    <mergeCell ref="G158:I158"/>
    <mergeCell ref="A159:B159"/>
    <mergeCell ref="A160:B160"/>
    <mergeCell ref="A161:E161"/>
    <mergeCell ref="G161:I161"/>
    <mergeCell ref="A154:B154"/>
    <mergeCell ref="A155:F155"/>
    <mergeCell ref="G155:I155"/>
    <mergeCell ref="A156:B156"/>
    <mergeCell ref="A157:E157"/>
    <mergeCell ref="G157:I157"/>
    <mergeCell ref="A150:B150"/>
    <mergeCell ref="A151:E151"/>
    <mergeCell ref="G151:I151"/>
    <mergeCell ref="A152:E152"/>
    <mergeCell ref="G152:I152"/>
    <mergeCell ref="B153:E153"/>
    <mergeCell ref="G153:I153"/>
    <mergeCell ref="A146:B146"/>
    <mergeCell ref="A147:B147"/>
    <mergeCell ref="A148:E148"/>
    <mergeCell ref="G148:I148"/>
    <mergeCell ref="A149:F149"/>
    <mergeCell ref="G149:I149"/>
    <mergeCell ref="A142:B142"/>
    <mergeCell ref="A143:B143"/>
    <mergeCell ref="A144:E144"/>
    <mergeCell ref="G144:I144"/>
    <mergeCell ref="A145:F145"/>
    <mergeCell ref="G145:I145"/>
    <mergeCell ref="A138:E138"/>
    <mergeCell ref="G138:I138"/>
    <mergeCell ref="B139:E139"/>
    <mergeCell ref="G139:I139"/>
    <mergeCell ref="A140:B140"/>
    <mergeCell ref="A141:F141"/>
    <mergeCell ref="G141:I141"/>
    <mergeCell ref="A134:E134"/>
    <mergeCell ref="G134:I134"/>
    <mergeCell ref="A135:F135"/>
    <mergeCell ref="G135:I135"/>
    <mergeCell ref="A136:B136"/>
    <mergeCell ref="A137:E137"/>
    <mergeCell ref="G137:I137"/>
    <mergeCell ref="A130:B130"/>
    <mergeCell ref="A131:E131"/>
    <mergeCell ref="G131:I131"/>
    <mergeCell ref="A132:F132"/>
    <mergeCell ref="G132:I132"/>
    <mergeCell ref="A133:B133"/>
    <mergeCell ref="A125:I125"/>
    <mergeCell ref="A126:I126"/>
    <mergeCell ref="B127:E127"/>
    <mergeCell ref="G127:I127"/>
    <mergeCell ref="A128:B128"/>
    <mergeCell ref="A129:F129"/>
    <mergeCell ref="G129:I129"/>
    <mergeCell ref="A120:F120"/>
    <mergeCell ref="G120:I120"/>
    <mergeCell ref="A121:B121"/>
    <mergeCell ref="A122:E122"/>
    <mergeCell ref="G122:I122"/>
    <mergeCell ref="A123:E123"/>
    <mergeCell ref="G123:I123"/>
    <mergeCell ref="A116:F116"/>
    <mergeCell ref="G116:I116"/>
    <mergeCell ref="A117:B117"/>
    <mergeCell ref="A118:B118"/>
    <mergeCell ref="A119:E119"/>
    <mergeCell ref="G119:I119"/>
    <mergeCell ref="A111:F111"/>
    <mergeCell ref="G111:I111"/>
    <mergeCell ref="A112:B112"/>
    <mergeCell ref="A113:B113"/>
    <mergeCell ref="A114:B114"/>
    <mergeCell ref="A115:E115"/>
    <mergeCell ref="G115:I115"/>
    <mergeCell ref="A107:B107"/>
    <mergeCell ref="A108:E108"/>
    <mergeCell ref="G108:I108"/>
    <mergeCell ref="B109:E109"/>
    <mergeCell ref="G109:I109"/>
    <mergeCell ref="A110:B110"/>
    <mergeCell ref="A103:E103"/>
    <mergeCell ref="G103:I103"/>
    <mergeCell ref="A104:F104"/>
    <mergeCell ref="G104:I104"/>
    <mergeCell ref="A105:B105"/>
    <mergeCell ref="A106:E106"/>
    <mergeCell ref="G106:I106"/>
    <mergeCell ref="A99:B99"/>
    <mergeCell ref="A100:E100"/>
    <mergeCell ref="G100:I100"/>
    <mergeCell ref="A101:F101"/>
    <mergeCell ref="G101:I101"/>
    <mergeCell ref="A102:B102"/>
    <mergeCell ref="A95:E95"/>
    <mergeCell ref="G95:I95"/>
    <mergeCell ref="B96:E96"/>
    <mergeCell ref="G96:I96"/>
    <mergeCell ref="A97:B97"/>
    <mergeCell ref="A98:F98"/>
    <mergeCell ref="G98:I98"/>
    <mergeCell ref="A91:E91"/>
    <mergeCell ref="G91:I91"/>
    <mergeCell ref="A92:F92"/>
    <mergeCell ref="G92:I92"/>
    <mergeCell ref="A93:B93"/>
    <mergeCell ref="A94:E94"/>
    <mergeCell ref="G94:I94"/>
    <mergeCell ref="A87:B87"/>
    <mergeCell ref="A88:E88"/>
    <mergeCell ref="G88:I88"/>
    <mergeCell ref="A89:F89"/>
    <mergeCell ref="G89:I89"/>
    <mergeCell ref="A90:B90"/>
    <mergeCell ref="A83:I83"/>
    <mergeCell ref="B84:E84"/>
    <mergeCell ref="G84:I84"/>
    <mergeCell ref="A85:B85"/>
    <mergeCell ref="A86:F86"/>
    <mergeCell ref="G86:I86"/>
    <mergeCell ref="A78:B78"/>
    <mergeCell ref="A79:E79"/>
    <mergeCell ref="G79:I79"/>
    <mergeCell ref="A80:E80"/>
    <mergeCell ref="G80:I80"/>
    <mergeCell ref="A82:I82"/>
    <mergeCell ref="A74:B74"/>
    <mergeCell ref="A75:B75"/>
    <mergeCell ref="A76:E76"/>
    <mergeCell ref="G76:I76"/>
    <mergeCell ref="A77:F77"/>
    <mergeCell ref="G77:I77"/>
    <mergeCell ref="A70:B70"/>
    <mergeCell ref="A71:B71"/>
    <mergeCell ref="A72:E72"/>
    <mergeCell ref="G72:I72"/>
    <mergeCell ref="A73:F73"/>
    <mergeCell ref="G73:I73"/>
    <mergeCell ref="A66:E66"/>
    <mergeCell ref="G66:I66"/>
    <mergeCell ref="B67:E67"/>
    <mergeCell ref="G67:I67"/>
    <mergeCell ref="A68:B68"/>
    <mergeCell ref="A69:F69"/>
    <mergeCell ref="G69:I69"/>
    <mergeCell ref="A62:E62"/>
    <mergeCell ref="G62:I62"/>
    <mergeCell ref="A63:F63"/>
    <mergeCell ref="G63:I63"/>
    <mergeCell ref="A64:B64"/>
    <mergeCell ref="A65:E65"/>
    <mergeCell ref="G65:I65"/>
    <mergeCell ref="A58:B58"/>
    <mergeCell ref="A59:E59"/>
    <mergeCell ref="G59:I59"/>
    <mergeCell ref="A60:F60"/>
    <mergeCell ref="G60:I60"/>
    <mergeCell ref="A61:B61"/>
    <mergeCell ref="A54:E54"/>
    <mergeCell ref="G54:I54"/>
    <mergeCell ref="B55:E55"/>
    <mergeCell ref="G55:I55"/>
    <mergeCell ref="A56:B56"/>
    <mergeCell ref="A57:F57"/>
    <mergeCell ref="G57:I57"/>
    <mergeCell ref="A50:E50"/>
    <mergeCell ref="G50:I50"/>
    <mergeCell ref="A51:F51"/>
    <mergeCell ref="G51:I51"/>
    <mergeCell ref="A52:B52"/>
    <mergeCell ref="A53:E53"/>
    <mergeCell ref="G53:I53"/>
    <mergeCell ref="A46:B46"/>
    <mergeCell ref="A47:E47"/>
    <mergeCell ref="G47:I47"/>
    <mergeCell ref="A48:F48"/>
    <mergeCell ref="G48:I48"/>
    <mergeCell ref="A49:B49"/>
    <mergeCell ref="A42:I42"/>
    <mergeCell ref="B43:E43"/>
    <mergeCell ref="G43:I43"/>
    <mergeCell ref="A44:B44"/>
    <mergeCell ref="A45:F45"/>
    <mergeCell ref="G45:I45"/>
    <mergeCell ref="A37:B37"/>
    <mergeCell ref="A38:E38"/>
    <mergeCell ref="G38:I38"/>
    <mergeCell ref="A39:E39"/>
    <mergeCell ref="G39:I39"/>
    <mergeCell ref="A41:I41"/>
    <mergeCell ref="A33:F33"/>
    <mergeCell ref="G33:I33"/>
    <mergeCell ref="A34:B34"/>
    <mergeCell ref="A35:E35"/>
    <mergeCell ref="G35:I35"/>
    <mergeCell ref="A36:F36"/>
    <mergeCell ref="G36:I36"/>
    <mergeCell ref="A29:B29"/>
    <mergeCell ref="A30:F30"/>
    <mergeCell ref="G30:I30"/>
    <mergeCell ref="A31:B31"/>
    <mergeCell ref="A32:E32"/>
    <mergeCell ref="G32:I32"/>
    <mergeCell ref="A25:B25"/>
    <mergeCell ref="A26:E26"/>
    <mergeCell ref="G26:I26"/>
    <mergeCell ref="A27:E27"/>
    <mergeCell ref="G27:I27"/>
    <mergeCell ref="B28:E28"/>
    <mergeCell ref="G28:I28"/>
    <mergeCell ref="A21:F21"/>
    <mergeCell ref="G21:I21"/>
    <mergeCell ref="A22:B22"/>
    <mergeCell ref="A23:E23"/>
    <mergeCell ref="G23:I23"/>
    <mergeCell ref="A24:F24"/>
    <mergeCell ref="G24:I24"/>
    <mergeCell ref="A17:B17"/>
    <mergeCell ref="A18:F18"/>
    <mergeCell ref="G18:I18"/>
    <mergeCell ref="A19:B19"/>
    <mergeCell ref="A20:E20"/>
    <mergeCell ref="G20:I20"/>
    <mergeCell ref="A14:E14"/>
    <mergeCell ref="G14:I14"/>
    <mergeCell ref="A15:E15"/>
    <mergeCell ref="G15:I15"/>
    <mergeCell ref="B16:E16"/>
    <mergeCell ref="G16:I16"/>
    <mergeCell ref="A10:B10"/>
    <mergeCell ref="A11:E11"/>
    <mergeCell ref="G11:I11"/>
    <mergeCell ref="A12:F12"/>
    <mergeCell ref="G12:I12"/>
    <mergeCell ref="A13:B13"/>
    <mergeCell ref="A6:B6"/>
    <mergeCell ref="A7:E7"/>
    <mergeCell ref="G7:I7"/>
    <mergeCell ref="A8:F8"/>
    <mergeCell ref="G8:I8"/>
    <mergeCell ref="A9:B9"/>
    <mergeCell ref="A1:I1"/>
    <mergeCell ref="A2:I2"/>
    <mergeCell ref="B3:E3"/>
    <mergeCell ref="G3:I3"/>
    <mergeCell ref="A4:B4"/>
    <mergeCell ref="A5:F5"/>
    <mergeCell ref="G5:I5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Usuário do Windows</cp:lastModifiedBy>
  <dcterms:created xsi:type="dcterms:W3CDTF">2020-09-22T16:28:30Z</dcterms:created>
  <dcterms:modified xsi:type="dcterms:W3CDTF">2020-09-22T17:13:19Z</dcterms:modified>
</cp:coreProperties>
</file>